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ga\Downloads\"/>
    </mc:Choice>
  </mc:AlternateContent>
  <xr:revisionPtr revIDLastSave="0" documentId="13_ncr:1_{6D6B34DF-C915-4F50-8E5D-BD55340610C1}" xr6:coauthVersionLast="47" xr6:coauthVersionMax="47" xr10:uidLastSave="{00000000-0000-0000-0000-000000000000}"/>
  <bookViews>
    <workbookView xWindow="-110" yWindow="-110" windowWidth="29020" windowHeight="17500" tabRatio="702" activeTab="1" xr2:uid="{00000000-000D-0000-FFFF-FFFF00000000}"/>
  </bookViews>
  <sheets>
    <sheet name="①購入ガイドをお読みください" sheetId="1" r:id="rId1"/>
    <sheet name="②書籍選択" sheetId="3" r:id="rId2"/>
    <sheet name="③申込書" sheetId="2" r:id="rId3"/>
  </sheets>
  <definedNames>
    <definedName name="_xlnm.Print_Area" localSheetId="2">③申込書!$B$1:$I$38</definedName>
    <definedName name="_xlnm.Print_Titles" localSheetId="1">②書籍選択!$10:$10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J28" i="3" s="1"/>
  <c r="C28" i="3"/>
  <c r="H27" i="3"/>
  <c r="J27" i="3" s="1"/>
  <c r="C27" i="3"/>
  <c r="H14" i="3"/>
  <c r="J14" i="3" s="1"/>
  <c r="H13" i="3"/>
  <c r="J13" i="3" s="1"/>
  <c r="C13" i="3"/>
  <c r="H26" i="3"/>
  <c r="J26" i="3" s="1"/>
  <c r="H25" i="3"/>
  <c r="J25" i="3" s="1"/>
  <c r="H134" i="3"/>
  <c r="H30" i="3"/>
  <c r="J30" i="3" s="1"/>
  <c r="H29" i="3"/>
  <c r="J29" i="3" s="1"/>
  <c r="H16" i="3"/>
  <c r="J16" i="3" s="1"/>
  <c r="H15" i="3"/>
  <c r="J15" i="3" s="1"/>
  <c r="H135" i="3"/>
  <c r="H133" i="3"/>
  <c r="J133" i="3" s="1"/>
  <c r="C133" i="3"/>
  <c r="I4" i="2"/>
  <c r="H60" i="3"/>
  <c r="J60" i="3" s="1"/>
  <c r="C60" i="3"/>
  <c r="H59" i="3"/>
  <c r="J59" i="3" s="1"/>
  <c r="C59" i="3"/>
  <c r="H32" i="3"/>
  <c r="J32" i="3" s="1"/>
  <c r="H31" i="3"/>
  <c r="J31" i="3" s="1"/>
  <c r="H18" i="3"/>
  <c r="J18" i="3" s="1"/>
  <c r="C18" i="3"/>
  <c r="H17" i="3"/>
  <c r="J17" i="3" s="1"/>
  <c r="C17" i="3"/>
  <c r="H34" i="3"/>
  <c r="J34" i="3" s="1"/>
  <c r="C34" i="3"/>
  <c r="H33" i="3"/>
  <c r="J33" i="3" s="1"/>
  <c r="C33" i="3"/>
  <c r="H12" i="3"/>
  <c r="J12" i="3" s="1"/>
  <c r="H19" i="3"/>
  <c r="I5" i="2"/>
  <c r="H11" i="3"/>
  <c r="J11" i="3" s="1"/>
  <c r="C11" i="3"/>
  <c r="I8" i="2" l="1"/>
  <c r="H36" i="3"/>
  <c r="J36" i="3" s="1"/>
  <c r="H35" i="3"/>
  <c r="J35" i="3" s="1"/>
  <c r="C35" i="3"/>
  <c r="C12" i="3"/>
  <c r="C16" i="3"/>
  <c r="C14" i="3"/>
  <c r="C15" i="3" s="1"/>
  <c r="J19" i="3" l="1"/>
  <c r="H20" i="3"/>
  <c r="J20" i="3" s="1"/>
  <c r="H21" i="3"/>
  <c r="C19" i="3"/>
  <c r="C20" i="3"/>
  <c r="C23" i="3" l="1"/>
  <c r="C24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3" i="3"/>
  <c r="C54" i="3"/>
  <c r="C55" i="3"/>
  <c r="C56" i="3"/>
  <c r="C58" i="3"/>
  <c r="C61" i="3"/>
  <c r="C64" i="3"/>
  <c r="C65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H71" i="3" l="1"/>
  <c r="J71" i="3" s="1"/>
  <c r="I6" i="2" l="1"/>
  <c r="J21" i="3"/>
  <c r="H164" i="3"/>
  <c r="J164" i="3" s="1"/>
  <c r="H163" i="3"/>
  <c r="J163" i="3" s="1"/>
  <c r="H162" i="3"/>
  <c r="J162" i="3" s="1"/>
  <c r="H161" i="3"/>
  <c r="J161" i="3" s="1"/>
  <c r="H160" i="3"/>
  <c r="J160" i="3" s="1"/>
  <c r="H159" i="3"/>
  <c r="J159" i="3" s="1"/>
  <c r="H158" i="3"/>
  <c r="J158" i="3" s="1"/>
  <c r="H157" i="3"/>
  <c r="J157" i="3" s="1"/>
  <c r="H156" i="3"/>
  <c r="J156" i="3" s="1"/>
  <c r="H155" i="3"/>
  <c r="J155" i="3" s="1"/>
  <c r="H154" i="3"/>
  <c r="J154" i="3" s="1"/>
  <c r="H153" i="3"/>
  <c r="J153" i="3" s="1"/>
  <c r="H152" i="3"/>
  <c r="J152" i="3" s="1"/>
  <c r="H151" i="3"/>
  <c r="J151" i="3" s="1"/>
  <c r="H150" i="3"/>
  <c r="J150" i="3" s="1"/>
  <c r="H149" i="3"/>
  <c r="J149" i="3" s="1"/>
  <c r="H148" i="3"/>
  <c r="J148" i="3" s="1"/>
  <c r="H147" i="3"/>
  <c r="J147" i="3" s="1"/>
  <c r="H146" i="3"/>
  <c r="J146" i="3" s="1"/>
  <c r="H145" i="3"/>
  <c r="J145" i="3" s="1"/>
  <c r="H144" i="3"/>
  <c r="J144" i="3" s="1"/>
  <c r="H143" i="3"/>
  <c r="J143" i="3" s="1"/>
  <c r="H142" i="3"/>
  <c r="J142" i="3" s="1"/>
  <c r="H141" i="3"/>
  <c r="J141" i="3" s="1"/>
  <c r="H140" i="3"/>
  <c r="J140" i="3" s="1"/>
  <c r="H139" i="3"/>
  <c r="J139" i="3" s="1"/>
  <c r="H138" i="3"/>
  <c r="J138" i="3" s="1"/>
  <c r="H137" i="3"/>
  <c r="J137" i="3" s="1"/>
  <c r="H136" i="3"/>
  <c r="J136" i="3" s="1"/>
  <c r="J135" i="3"/>
  <c r="H132" i="3"/>
  <c r="J132" i="3" s="1"/>
  <c r="H131" i="3"/>
  <c r="J131" i="3" s="1"/>
  <c r="H130" i="3"/>
  <c r="J130" i="3" s="1"/>
  <c r="H129" i="3"/>
  <c r="J129" i="3" s="1"/>
  <c r="H128" i="3"/>
  <c r="J128" i="3" s="1"/>
  <c r="H127" i="3"/>
  <c r="J127" i="3" s="1"/>
  <c r="H126" i="3"/>
  <c r="J126" i="3" s="1"/>
  <c r="H125" i="3"/>
  <c r="J125" i="3" s="1"/>
  <c r="H124" i="3"/>
  <c r="J124" i="3" s="1"/>
  <c r="H123" i="3"/>
  <c r="J123" i="3" s="1"/>
  <c r="H122" i="3"/>
  <c r="J122" i="3" s="1"/>
  <c r="H121" i="3"/>
  <c r="J121" i="3" s="1"/>
  <c r="H120" i="3"/>
  <c r="J120" i="3" s="1"/>
  <c r="H119" i="3"/>
  <c r="J119" i="3" s="1"/>
  <c r="H118" i="3"/>
  <c r="J118" i="3" s="1"/>
  <c r="H117" i="3"/>
  <c r="J117" i="3" s="1"/>
  <c r="H116" i="3"/>
  <c r="J116" i="3" s="1"/>
  <c r="H115" i="3"/>
  <c r="J115" i="3" s="1"/>
  <c r="H114" i="3"/>
  <c r="J114" i="3" s="1"/>
  <c r="H113" i="3"/>
  <c r="J113" i="3" s="1"/>
  <c r="H112" i="3"/>
  <c r="J112" i="3" s="1"/>
  <c r="H111" i="3"/>
  <c r="J111" i="3" s="1"/>
  <c r="H110" i="3"/>
  <c r="J110" i="3" s="1"/>
  <c r="H109" i="3"/>
  <c r="J109" i="3" s="1"/>
  <c r="H108" i="3"/>
  <c r="J108" i="3" s="1"/>
  <c r="H107" i="3"/>
  <c r="J107" i="3" s="1"/>
  <c r="H106" i="3"/>
  <c r="J106" i="3" s="1"/>
  <c r="H105" i="3"/>
  <c r="J105" i="3" s="1"/>
  <c r="H104" i="3"/>
  <c r="J104" i="3" s="1"/>
  <c r="H103" i="3"/>
  <c r="J103" i="3" s="1"/>
  <c r="H102" i="3"/>
  <c r="J102" i="3" s="1"/>
  <c r="H101" i="3"/>
  <c r="J101" i="3" s="1"/>
  <c r="H100" i="3"/>
  <c r="J100" i="3" s="1"/>
  <c r="H99" i="3"/>
  <c r="J99" i="3" s="1"/>
  <c r="H98" i="3"/>
  <c r="J98" i="3" s="1"/>
  <c r="H97" i="3"/>
  <c r="J97" i="3" s="1"/>
  <c r="H96" i="3"/>
  <c r="J96" i="3" s="1"/>
  <c r="H95" i="3"/>
  <c r="J95" i="3" s="1"/>
  <c r="H94" i="3"/>
  <c r="J94" i="3" s="1"/>
  <c r="H93" i="3"/>
  <c r="J93" i="3" s="1"/>
  <c r="H92" i="3"/>
  <c r="J92" i="3" s="1"/>
  <c r="H91" i="3"/>
  <c r="J91" i="3" s="1"/>
  <c r="H90" i="3"/>
  <c r="J90" i="3" s="1"/>
  <c r="H89" i="3"/>
  <c r="J89" i="3" s="1"/>
  <c r="H88" i="3"/>
  <c r="J88" i="3" s="1"/>
  <c r="H87" i="3"/>
  <c r="J87" i="3" s="1"/>
  <c r="H86" i="3"/>
  <c r="J86" i="3" s="1"/>
  <c r="H85" i="3"/>
  <c r="J85" i="3" s="1"/>
  <c r="H84" i="3"/>
  <c r="J84" i="3" s="1"/>
  <c r="H83" i="3"/>
  <c r="J83" i="3" s="1"/>
  <c r="H82" i="3"/>
  <c r="J82" i="3" s="1"/>
  <c r="H81" i="3"/>
  <c r="J81" i="3" s="1"/>
  <c r="H80" i="3"/>
  <c r="J80" i="3" s="1"/>
  <c r="H79" i="3"/>
  <c r="J79" i="3" s="1"/>
  <c r="H78" i="3"/>
  <c r="J78" i="3" s="1"/>
  <c r="H77" i="3"/>
  <c r="J77" i="3" s="1"/>
  <c r="H76" i="3"/>
  <c r="J76" i="3" s="1"/>
  <c r="H75" i="3"/>
  <c r="J75" i="3" s="1"/>
  <c r="H74" i="3"/>
  <c r="J74" i="3" s="1"/>
  <c r="H73" i="3"/>
  <c r="J73" i="3" s="1"/>
  <c r="H72" i="3"/>
  <c r="J72" i="3" s="1"/>
  <c r="H70" i="3"/>
  <c r="J70" i="3" s="1"/>
  <c r="H69" i="3"/>
  <c r="J69" i="3" s="1"/>
  <c r="H68" i="3"/>
  <c r="J68" i="3" s="1"/>
  <c r="H67" i="3"/>
  <c r="J67" i="3" s="1"/>
  <c r="H66" i="3"/>
  <c r="J66" i="3" s="1"/>
  <c r="H65" i="3"/>
  <c r="J65" i="3" s="1"/>
  <c r="H64" i="3"/>
  <c r="J64" i="3" s="1"/>
  <c r="H63" i="3"/>
  <c r="J63" i="3" s="1"/>
  <c r="H62" i="3"/>
  <c r="J62" i="3" s="1"/>
  <c r="H61" i="3"/>
  <c r="J61" i="3" s="1"/>
  <c r="J58" i="3"/>
  <c r="J57" i="3"/>
  <c r="H56" i="3"/>
  <c r="J56" i="3" s="1"/>
  <c r="H55" i="3"/>
  <c r="J55" i="3" s="1"/>
  <c r="H54" i="3"/>
  <c r="J54" i="3" s="1"/>
  <c r="H53" i="3"/>
  <c r="J53" i="3" s="1"/>
  <c r="H52" i="3"/>
  <c r="J52" i="3" s="1"/>
  <c r="H51" i="3"/>
  <c r="J51" i="3" s="1"/>
  <c r="H50" i="3"/>
  <c r="J50" i="3" s="1"/>
  <c r="H49" i="3"/>
  <c r="J49" i="3" s="1"/>
  <c r="H48" i="3"/>
  <c r="J48" i="3" s="1"/>
  <c r="H47" i="3"/>
  <c r="J47" i="3" s="1"/>
  <c r="H46" i="3"/>
  <c r="J46" i="3" s="1"/>
  <c r="H45" i="3"/>
  <c r="J45" i="3" s="1"/>
  <c r="H44" i="3"/>
  <c r="J44" i="3" s="1"/>
  <c r="H43" i="3"/>
  <c r="J43" i="3" s="1"/>
  <c r="H42" i="3"/>
  <c r="J42" i="3" s="1"/>
  <c r="H41" i="3"/>
  <c r="J41" i="3" s="1"/>
  <c r="H40" i="3"/>
  <c r="J40" i="3" s="1"/>
  <c r="H39" i="3"/>
  <c r="J39" i="3" s="1"/>
  <c r="H38" i="3"/>
  <c r="J38" i="3" s="1"/>
  <c r="H37" i="3"/>
  <c r="J37" i="3" s="1"/>
  <c r="H24" i="3"/>
  <c r="J24" i="3" s="1"/>
  <c r="H23" i="3"/>
  <c r="J23" i="3" s="1"/>
  <c r="H22" i="3"/>
  <c r="J22" i="3" s="1"/>
  <c r="C21" i="3"/>
  <c r="C93" i="3"/>
  <c r="C36" i="3"/>
  <c r="C50" i="3"/>
  <c r="C51" i="3"/>
  <c r="C52" i="3"/>
  <c r="C31" i="3"/>
  <c r="C57" i="3"/>
  <c r="C22" i="3"/>
  <c r="C25" i="3"/>
  <c r="C26" i="3" s="1"/>
  <c r="G12" i="2" l="1"/>
  <c r="I7" i="2"/>
  <c r="C32" i="3"/>
  <c r="C63" i="3" s="1"/>
  <c r="C62" i="3"/>
  <c r="C29" i="3"/>
  <c r="C30" i="3"/>
  <c r="C66" i="3" l="1"/>
  <c r="I9" i="2"/>
  <c r="C164" i="3"/>
  <c r="C132" i="3"/>
  <c r="C135" i="3"/>
  <c r="H22" i="2" l="1"/>
  <c r="H24" i="2"/>
  <c r="C25" i="2"/>
  <c r="G29" i="2"/>
  <c r="I26" i="2"/>
  <c r="D38" i="2"/>
  <c r="G22" i="2"/>
  <c r="I34" i="2"/>
  <c r="D37" i="2"/>
  <c r="C38" i="2"/>
  <c r="C29" i="2"/>
  <c r="I38" i="2"/>
  <c r="H35" i="2"/>
  <c r="I31" i="2"/>
  <c r="I24" i="2"/>
  <c r="C23" i="2"/>
  <c r="G35" i="2"/>
  <c r="C27" i="2"/>
  <c r="H38" i="2"/>
  <c r="G28" i="2"/>
  <c r="I36" i="2"/>
  <c r="G27" i="2"/>
  <c r="C20" i="2"/>
  <c r="I32" i="2"/>
  <c r="D23" i="2"/>
  <c r="D33" i="2"/>
  <c r="D29" i="2"/>
  <c r="D19" i="2"/>
  <c r="I35" i="2"/>
  <c r="D30" i="2"/>
  <c r="H26" i="2"/>
  <c r="C28" i="2"/>
  <c r="D36" i="2"/>
  <c r="H25" i="2"/>
  <c r="H36" i="2"/>
  <c r="C24" i="2"/>
  <c r="G32" i="2"/>
  <c r="I22" i="2"/>
  <c r="C35" i="2"/>
  <c r="D25" i="2"/>
  <c r="G25" i="2"/>
  <c r="D27" i="2"/>
  <c r="D34" i="2"/>
  <c r="C34" i="2"/>
  <c r="I29" i="2"/>
  <c r="C31" i="2"/>
  <c r="H33" i="2"/>
  <c r="G26" i="2"/>
  <c r="H37" i="2"/>
  <c r="H28" i="2"/>
  <c r="D28" i="2"/>
  <c r="H29" i="2"/>
  <c r="C19" i="2"/>
  <c r="H20" i="2"/>
  <c r="H19" i="2"/>
  <c r="H32" i="2"/>
  <c r="G19" i="2"/>
  <c r="D35" i="2"/>
  <c r="G36" i="2"/>
  <c r="G20" i="2"/>
  <c r="C37" i="2"/>
  <c r="C30" i="2"/>
  <c r="I27" i="2"/>
  <c r="D31" i="2"/>
  <c r="I25" i="2"/>
  <c r="H21" i="2"/>
  <c r="G33" i="2"/>
  <c r="I19" i="2"/>
  <c r="G23" i="2"/>
  <c r="I33" i="2"/>
  <c r="I28" i="2"/>
  <c r="G30" i="2"/>
  <c r="G37" i="2"/>
  <c r="C32" i="2"/>
  <c r="G31" i="2"/>
  <c r="I37" i="2"/>
  <c r="G38" i="2"/>
  <c r="C26" i="2"/>
  <c r="H34" i="2"/>
  <c r="G21" i="2"/>
  <c r="C33" i="2"/>
  <c r="H27" i="2"/>
  <c r="D20" i="2"/>
  <c r="G34" i="2"/>
  <c r="D22" i="2"/>
  <c r="D26" i="2"/>
  <c r="G24" i="2"/>
  <c r="I21" i="2"/>
  <c r="D21" i="2"/>
  <c r="C22" i="2"/>
  <c r="C21" i="2"/>
  <c r="I20" i="2"/>
  <c r="D32" i="2"/>
  <c r="H30" i="2"/>
  <c r="H31" i="2"/>
  <c r="H23" i="2"/>
  <c r="I30" i="2"/>
  <c r="D24" i="2"/>
  <c r="C36" i="2"/>
  <c r="I23" i="2"/>
</calcChain>
</file>

<file path=xl/sharedStrings.xml><?xml version="1.0" encoding="utf-8"?>
<sst xmlns="http://schemas.openxmlformats.org/spreadsheetml/2006/main" count="559" uniqueCount="256">
  <si>
    <t>港区の環境カルテ</t>
    <rPh sb="0" eb="2">
      <t>ミナトク</t>
    </rPh>
    <rPh sb="3" eb="5">
      <t>カンキョウ</t>
    </rPh>
    <phoneticPr fontId="1"/>
  </si>
  <si>
    <t>古川物語</t>
    <rPh sb="0" eb="2">
      <t>フルカワ</t>
    </rPh>
    <rPh sb="2" eb="4">
      <t>モノガタリ</t>
    </rPh>
    <phoneticPr fontId="1"/>
  </si>
  <si>
    <t>港区サーベイブック</t>
    <rPh sb="0" eb="2">
      <t>ミナトク</t>
    </rPh>
    <phoneticPr fontId="1"/>
  </si>
  <si>
    <t>東京サーベイブック</t>
    <rPh sb="0" eb="2">
      <t>トウキョウ</t>
    </rPh>
    <phoneticPr fontId="1"/>
  </si>
  <si>
    <t>地区計画の再開発的活用</t>
  </si>
  <si>
    <t>都心住宅政策に関する基礎的研究</t>
  </si>
  <si>
    <t>都心住宅市街地整備の方策に関する研究</t>
  </si>
  <si>
    <t>生活都市計画の確立を目指して</t>
  </si>
  <si>
    <t>生活都市計画の創造に向けて 安全で快適な街づくり</t>
    <rPh sb="0" eb="2">
      <t>セイカツ</t>
    </rPh>
    <rPh sb="2" eb="4">
      <t>トシ</t>
    </rPh>
    <rPh sb="4" eb="6">
      <t>ケイカク</t>
    </rPh>
    <rPh sb="7" eb="9">
      <t>ソウゾウ</t>
    </rPh>
    <rPh sb="10" eb="11">
      <t>ム</t>
    </rPh>
    <phoneticPr fontId="1"/>
  </si>
  <si>
    <t>生活都市計画の創造に向けて まちづくり制度の基本システムを変える</t>
  </si>
  <si>
    <t>街並み計画法の提案 成熟した時代の街づくり、里づくりに向けて</t>
    <rPh sb="10" eb="12">
      <t>セイジュク</t>
    </rPh>
    <rPh sb="14" eb="16">
      <t>ジダイ</t>
    </rPh>
    <rPh sb="17" eb="18">
      <t>マチ</t>
    </rPh>
    <rPh sb="22" eb="23">
      <t>サト</t>
    </rPh>
    <rPh sb="27" eb="28">
      <t>ム</t>
    </rPh>
    <phoneticPr fontId="1"/>
  </si>
  <si>
    <t>東京ブランドに関する研究</t>
    <rPh sb="0" eb="2">
      <t>トウキョウ</t>
    </rPh>
    <rPh sb="7" eb="8">
      <t>カン</t>
    </rPh>
    <rPh sb="10" eb="12">
      <t>ケンキュウ</t>
    </rPh>
    <phoneticPr fontId="1"/>
  </si>
  <si>
    <t>東京のブランド力　～世界が憧れる5つの魅力～</t>
  </si>
  <si>
    <t>国際化推進研究</t>
    <rPh sb="0" eb="3">
      <t>コクサイカ</t>
    </rPh>
    <rPh sb="3" eb="5">
      <t>スイシン</t>
    </rPh>
    <rPh sb="5" eb="7">
      <t>ケンキュウ</t>
    </rPh>
    <phoneticPr fontId="1"/>
  </si>
  <si>
    <t>東京マチナカ・ライフスタイル</t>
    <rPh sb="0" eb="2">
      <t>トウキョウ</t>
    </rPh>
    <phoneticPr fontId="1"/>
  </si>
  <si>
    <t>都心型エリアMICE</t>
    <rPh sb="0" eb="3">
      <t>トシンガタ</t>
    </rPh>
    <phoneticPr fontId="1"/>
  </si>
  <si>
    <t>東京都心型エリアMICE ～地域全体でMICEの誘致開催を支援する仕組み～</t>
    <rPh sb="0" eb="2">
      <t>トウキョウ</t>
    </rPh>
    <rPh sb="2" eb="5">
      <t>トシンガタ</t>
    </rPh>
    <rPh sb="14" eb="16">
      <t>チイキ</t>
    </rPh>
    <rPh sb="16" eb="18">
      <t>ゼンタイ</t>
    </rPh>
    <rPh sb="24" eb="26">
      <t>ユウチ</t>
    </rPh>
    <rPh sb="26" eb="28">
      <t>カイサイ</t>
    </rPh>
    <rPh sb="29" eb="31">
      <t>シエン</t>
    </rPh>
    <rPh sb="33" eb="35">
      <t>シク</t>
    </rPh>
    <phoneticPr fontId="1"/>
  </si>
  <si>
    <t>文化都心構想</t>
    <rPh sb="0" eb="2">
      <t>ブンカ</t>
    </rPh>
    <rPh sb="2" eb="4">
      <t>トシン</t>
    </rPh>
    <rPh sb="4" eb="6">
      <t>コウソウ</t>
    </rPh>
    <phoneticPr fontId="1"/>
  </si>
  <si>
    <t>都市再開発講演会講演録</t>
    <rPh sb="0" eb="2">
      <t>トシ</t>
    </rPh>
    <rPh sb="2" eb="5">
      <t>サイカイハツ</t>
    </rPh>
    <rPh sb="5" eb="8">
      <t>コウエンカイ</t>
    </rPh>
    <rPh sb="8" eb="11">
      <t>コウエンロク</t>
    </rPh>
    <phoneticPr fontId="1"/>
  </si>
  <si>
    <t>ライフスタイルと街に関する研究</t>
  </si>
  <si>
    <t>The Shoten-gai</t>
  </si>
  <si>
    <t>都市と文化・クリエイティブ産業研究</t>
    <rPh sb="0" eb="2">
      <t>トシ</t>
    </rPh>
    <rPh sb="3" eb="5">
      <t>ブンカ</t>
    </rPh>
    <rPh sb="13" eb="15">
      <t>サンギョウ</t>
    </rPh>
    <rPh sb="15" eb="17">
      <t>ケンキュウ</t>
    </rPh>
    <phoneticPr fontId="1"/>
  </si>
  <si>
    <t>ロンドン式 文化・クリエイティブ産業の育て方</t>
    <rPh sb="4" eb="5">
      <t>シキ</t>
    </rPh>
    <rPh sb="6" eb="8">
      <t>ブンカ</t>
    </rPh>
    <rPh sb="16" eb="18">
      <t>サンギョウ</t>
    </rPh>
    <rPh sb="19" eb="20">
      <t>ソダ</t>
    </rPh>
    <rPh sb="21" eb="22">
      <t>カタ</t>
    </rPh>
    <phoneticPr fontId="1"/>
  </si>
  <si>
    <t>ニューヨーク版 文化・クリエイティブ産業の育ち方 その1</t>
    <rPh sb="6" eb="7">
      <t>バン</t>
    </rPh>
    <phoneticPr fontId="1"/>
  </si>
  <si>
    <t>都市ビジョン講演会 講演録</t>
    <rPh sb="0" eb="2">
      <t>トシ</t>
    </rPh>
    <rPh sb="6" eb="9">
      <t>コウエンカイ</t>
    </rPh>
    <phoneticPr fontId="1"/>
  </si>
  <si>
    <t>税込価格</t>
    <rPh sb="0" eb="1">
      <t>ゼイ</t>
    </rPh>
    <rPh sb="1" eb="2">
      <t>コ</t>
    </rPh>
    <rPh sb="2" eb="3">
      <t>アタイ</t>
    </rPh>
    <phoneticPr fontId="1"/>
  </si>
  <si>
    <t>小計</t>
    <rPh sb="0" eb="2">
      <t>ショウケイ</t>
    </rPh>
    <phoneticPr fontId="2"/>
  </si>
  <si>
    <t>注文冊数</t>
    <rPh sb="0" eb="2">
      <t>チュウモン</t>
    </rPh>
    <rPh sb="2" eb="4">
      <t>サッスウ</t>
    </rPh>
    <phoneticPr fontId="1"/>
  </si>
  <si>
    <r>
      <t>ニューヨークの計画志向型都市づくり</t>
    </r>
    <r>
      <rPr>
        <sz val="9"/>
        <rFont val="游ゴシック"/>
        <family val="3"/>
        <charset val="128"/>
      </rPr>
      <t xml:space="preserve">  東京再生に向けて（中間のまとめ）</t>
    </r>
    <rPh sb="7" eb="9">
      <t>ケイカク</t>
    </rPh>
    <rPh sb="9" eb="12">
      <t>シコウガタ</t>
    </rPh>
    <rPh sb="12" eb="14">
      <t>トシ</t>
    </rPh>
    <rPh sb="19" eb="21">
      <t>トウキョウ</t>
    </rPh>
    <rPh sb="21" eb="23">
      <t>サイセイ</t>
    </rPh>
    <rPh sb="24" eb="25">
      <t>ム</t>
    </rPh>
    <rPh sb="28" eb="30">
      <t>チュウカン</t>
    </rPh>
    <phoneticPr fontId="1"/>
  </si>
  <si>
    <t>書籍名</t>
    <rPh sb="0" eb="3">
      <t>ショセキメイ</t>
    </rPh>
    <phoneticPr fontId="2"/>
  </si>
  <si>
    <t>部署名</t>
    <rPh sb="0" eb="3">
      <t>ブショメイ</t>
    </rPh>
    <phoneticPr fontId="2"/>
  </si>
  <si>
    <t>申込者名</t>
    <rPh sb="0" eb="3">
      <t>モウシコミシャ</t>
    </rPh>
    <rPh sb="3" eb="4">
      <t>メイ</t>
    </rPh>
    <phoneticPr fontId="2"/>
  </si>
  <si>
    <t>電話番号</t>
    <rPh sb="0" eb="4">
      <t>デンワバンゴウ</t>
    </rPh>
    <phoneticPr fontId="2"/>
  </si>
  <si>
    <t>FAX</t>
    <phoneticPr fontId="2"/>
  </si>
  <si>
    <t>メールアドレス</t>
    <phoneticPr fontId="2"/>
  </si>
  <si>
    <t>送料</t>
    <rPh sb="0" eb="2">
      <t>ソウリョウ</t>
    </rPh>
    <phoneticPr fontId="2"/>
  </si>
  <si>
    <t>お支払い方法</t>
    <phoneticPr fontId="2"/>
  </si>
  <si>
    <t>配送</t>
    <phoneticPr fontId="2"/>
  </si>
  <si>
    <t>その他</t>
    <phoneticPr fontId="2"/>
  </si>
  <si>
    <t>ご注文の流れ</t>
    <rPh sb="1" eb="3">
      <t>チュウモン</t>
    </rPh>
    <rPh sb="4" eb="5">
      <t>ナガ</t>
    </rPh>
    <phoneticPr fontId="2"/>
  </si>
  <si>
    <t>お支払い合計金額</t>
    <rPh sb="1" eb="3">
      <t>シハラ</t>
    </rPh>
    <rPh sb="4" eb="6">
      <t>ゴウケイ</t>
    </rPh>
    <rPh sb="6" eb="8">
      <t>キンガク</t>
    </rPh>
    <phoneticPr fontId="2"/>
  </si>
  <si>
    <t>納品書・領収書</t>
    <rPh sb="0" eb="3">
      <t>ノウヒンショ</t>
    </rPh>
    <rPh sb="4" eb="7">
      <t>リョウシュウショ</t>
    </rPh>
    <phoneticPr fontId="2"/>
  </si>
  <si>
    <t>口座振込による先払い（三井住友銀行または郵便振替）
・三井住友銀行 本店営業部 普通 5811050 一般財団法人森記念財団
・郵便振替 00130-8-398096 一般財団法人森記念財団
※振込手数料はご負担ください。</t>
    <phoneticPr fontId="2"/>
  </si>
  <si>
    <t>日本郵便またはその他宅配便でお届けします。
ご入金確認からおおよそ1～3営業日で発送いたします。
※お急ぎの場合は森記念財団へ電話連絡（03-6406-6800）の上、金融機関の振込依頼書など振込が確認できるものをFAX（03-3578-7051）でお送りください。FAX受信時点で入金確認とします。</t>
    <rPh sb="54" eb="56">
      <t>バアイ</t>
    </rPh>
    <rPh sb="126" eb="127">
      <t>オク</t>
    </rPh>
    <phoneticPr fontId="2"/>
  </si>
  <si>
    <t>請求書</t>
    <rPh sb="0" eb="3">
      <t>セイキュウショ</t>
    </rPh>
    <phoneticPr fontId="2"/>
  </si>
  <si>
    <t>書籍冊数</t>
    <rPh sb="0" eb="2">
      <t>ショセキ</t>
    </rPh>
    <rPh sb="2" eb="4">
      <t>サッスウ</t>
    </rPh>
    <phoneticPr fontId="2"/>
  </si>
  <si>
    <t>PDF冊数</t>
    <rPh sb="3" eb="4">
      <t>サツ</t>
    </rPh>
    <rPh sb="4" eb="5">
      <t>スウ</t>
    </rPh>
    <phoneticPr fontId="2"/>
  </si>
  <si>
    <t>書籍/PDF代</t>
    <rPh sb="0" eb="2">
      <t>ショセキ</t>
    </rPh>
    <rPh sb="6" eb="7">
      <t>ダイ</t>
    </rPh>
    <phoneticPr fontId="2"/>
  </si>
  <si>
    <t>森記念財団 書籍/PDF購入ガイド</t>
    <phoneticPr fontId="2"/>
  </si>
  <si>
    <t>納品書・領収書は、書籍に同封して発送いたします。
PDFのみご購入の場合は、メールにてお送りいたします。</t>
    <rPh sb="9" eb="11">
      <t>ショセキ</t>
    </rPh>
    <rPh sb="31" eb="33">
      <t>コウニュウ</t>
    </rPh>
    <rPh sb="34" eb="36">
      <t>バアイ</t>
    </rPh>
    <rPh sb="44" eb="45">
      <t>オク</t>
    </rPh>
    <phoneticPr fontId="2"/>
  </si>
  <si>
    <t>一般</t>
    <rPh sb="0" eb="2">
      <t>イッパン</t>
    </rPh>
    <phoneticPr fontId="2"/>
  </si>
  <si>
    <t>PDF</t>
    <phoneticPr fontId="2"/>
  </si>
  <si>
    <t>（うち、送料無料対象書籍）</t>
    <rPh sb="4" eb="6">
      <t>ソウリョウ</t>
    </rPh>
    <rPh sb="6" eb="8">
      <t>ムリョウ</t>
    </rPh>
    <rPh sb="8" eb="10">
      <t>タイショウ</t>
    </rPh>
    <rPh sb="10" eb="12">
      <t>ショセキ</t>
    </rPh>
    <phoneticPr fontId="2"/>
  </si>
  <si>
    <t>売切</t>
    <phoneticPr fontId="2"/>
  </si>
  <si>
    <t>・書籍5冊まで：全国一律500円
・書籍10冊まで：全国一律1,000円
・書籍11冊以上：ご注文をいただいたのち、折返しご連絡いたします
※世界の都市総合力ランキング（GPCI YEARBOOK）および日本の都市特性評価（JPC DATABOOK）の書籍版を1冊以上ご購入される場合、送料は無料となります。</t>
    <rPh sb="1" eb="3">
      <t>ショセキ</t>
    </rPh>
    <rPh sb="18" eb="20">
      <t>ショセキ</t>
    </rPh>
    <rPh sb="38" eb="40">
      <t>ショセキ</t>
    </rPh>
    <rPh sb="47" eb="49">
      <t>チュウモン</t>
    </rPh>
    <rPh sb="58" eb="60">
      <t>オリカエ</t>
    </rPh>
    <rPh sb="62" eb="64">
      <t>レンラク</t>
    </rPh>
    <rPh sb="126" eb="129">
      <t>ショセキバン</t>
    </rPh>
    <rPh sb="131" eb="134">
      <t>サツイジョウ</t>
    </rPh>
    <rPh sb="140" eb="142">
      <t>バアイ</t>
    </rPh>
    <rPh sb="146" eb="148">
      <t>ムリョウ</t>
    </rPh>
    <phoneticPr fontId="2"/>
  </si>
  <si>
    <t>▼財団担当者向けメモ</t>
    <rPh sb="1" eb="3">
      <t>ザイダン</t>
    </rPh>
    <rPh sb="3" eb="6">
      <t>タントウシャ</t>
    </rPh>
    <rPh sb="6" eb="7">
      <t>ム</t>
    </rPh>
    <phoneticPr fontId="2"/>
  </si>
  <si>
    <t>当財団のオフィスにて直接ご購入いただくことも可能です。
事前にお電話にて、ご所属・お名前・来社日時をお知らせください。
お支払い方法は現金のみとなります。
電話番号：03-6406-6800
受付時間：平日10:00～12:00/13:00～17:00（土日祝休）
オフィス所在地：東京都港区虎ノ門3-5-1虎ノ門37森ビル13階</t>
    <rPh sb="28" eb="30">
      <t>ジゼン</t>
    </rPh>
    <rPh sb="137" eb="140">
      <t>ショザイチ</t>
    </rPh>
    <rPh sb="141" eb="146">
      <t>トウキョウトミナトク</t>
    </rPh>
    <rPh sb="146" eb="147">
      <t>トラ</t>
    </rPh>
    <rPh sb="148" eb="149">
      <t>モン</t>
    </rPh>
    <rPh sb="154" eb="155">
      <t>トラ</t>
    </rPh>
    <rPh sb="156" eb="157">
      <t>モン</t>
    </rPh>
    <rPh sb="159" eb="160">
      <t>モリ</t>
    </rPh>
    <rPh sb="164" eb="165">
      <t>カイ</t>
    </rPh>
    <phoneticPr fontId="2"/>
  </si>
  <si>
    <t>請求書は、ご注文内容を確認後にメール送付もしくは郵送いたします。
申込書にてご希望をお知らせください。</t>
    <rPh sb="6" eb="8">
      <t>チュウモン</t>
    </rPh>
    <rPh sb="8" eb="10">
      <t>ナイヨウ</t>
    </rPh>
    <rPh sb="11" eb="14">
      <t>カクニンゴ</t>
    </rPh>
    <rPh sb="18" eb="20">
      <t>ソウフ</t>
    </rPh>
    <rPh sb="24" eb="26">
      <t>ユウソウ</t>
    </rPh>
    <rPh sb="35" eb="36">
      <t>ショ</t>
    </rPh>
    <rPh sb="39" eb="41">
      <t>キボウ</t>
    </rPh>
    <rPh sb="43" eb="44">
      <t>シ</t>
    </rPh>
    <phoneticPr fontId="2"/>
  </si>
  <si>
    <t>① 人と土地利用</t>
  </si>
  <si>
    <t>② 港区の人口・建物の将来</t>
  </si>
  <si>
    <t>③ 街と生活・・・その変化</t>
  </si>
  <si>
    <t>④ 都心居住地の実情</t>
  </si>
  <si>
    <t>⑤ 居住地としてのウォーターフロント -港区芝浦・港南地域-</t>
  </si>
  <si>
    <t>⑥ 芽生えはじめたクリエイティブ・サービス・ゾーン</t>
  </si>
  <si>
    <t>⑦ 港区の1980年代 ～揺れ動いたまち～</t>
  </si>
  <si>
    <t>⑧ 都心部の空き地 ～見果てぬ夢の影法師</t>
  </si>
  <si>
    <t>⑨ 都心に住む子供たち</t>
  </si>
  <si>
    <t>⑩ 港区を訪れる人達 来街者数の推計</t>
  </si>
  <si>
    <t>① 環２-汐留-内港部 都市軸構想</t>
  </si>
  <si>
    <t>② 緑の回廊構想 竹芝・日の出～芝公園～青山公園～新宿御苑</t>
  </si>
  <si>
    <t>③ 東京湾国際文化圏構想 横浜～コスモトーキョー～千葉</t>
  </si>
  <si>
    <t>④ CANAL Town構想</t>
  </si>
  <si>
    <t>⑤ 東京回帰線構想 -都営地下鉄12号線沿線の活性化-</t>
  </si>
  <si>
    <t>⑥ 芝浦・港南 水際住宅街化構想</t>
  </si>
  <si>
    <t>⑦ 続CANAL Town構想 -新下町型住宅市街地の形成-</t>
  </si>
  <si>
    <t>⑧ 東京24区構想</t>
  </si>
  <si>
    <t>⑨ 水辺都市の風景 新芝～高浜～京浜 運河から始まる水辺のまちづくり</t>
  </si>
  <si>
    <t>⑩ 蘇れ！目黒川 市民に親しまれる都市中小河川のあり方</t>
  </si>
  <si>
    <t>⑪ 臨海空都市宣言 ～地域・機能の連携を目指して～</t>
  </si>
  <si>
    <t>⑫ 新江東アーバンオアシス構想 ～東京臨海部の水際都市化～</t>
  </si>
  <si>
    <t>⑬ 東京「清流化」構想 ～30年先の未来を見据えた東京圏の「流れ」のあり方～</t>
  </si>
  <si>
    <t>⑭ 2030年東京の物流清流化</t>
  </si>
  <si>
    <t>① 港区の外国人</t>
  </si>
  <si>
    <t>② 港区の外資系企業</t>
  </si>
  <si>
    <t>③ 港区の産業</t>
  </si>
  <si>
    <t>④ 自転車に乗りたくなるまち～自転車先進都市への転換～</t>
  </si>
  <si>
    <t>① 元気な高齢者が暮らしやすいまち～23区比較～</t>
  </si>
  <si>
    <t>③ 東京を訪れる人達～東京40㎞圏の人の移動と滞留（推計・分析編）～</t>
  </si>
  <si>
    <t>④ 東京を訪れる人達～東京40㎞圏の人の移動と滞留（データ編）～</t>
  </si>
  <si>
    <t>① 東京中心地域の新しい都市像</t>
  </si>
  <si>
    <t>② 立体町家による文化都心の街づくり</t>
  </si>
  <si>
    <t>③ 文化都心ブールヴァール</t>
  </si>
  <si>
    <t>④ 東京リングシュトラーセ</t>
  </si>
  <si>
    <t>⑤ 東京リングシュトラーセ2</t>
  </si>
  <si>
    <t>⑥ 東京リング</t>
  </si>
  <si>
    <t>第1回  「都心部再開発のあり方」「都市再開発と住宅」他</t>
  </si>
  <si>
    <t>第2回 「都心部再開発と交通」「港湾と都市再開発」他</t>
  </si>
  <si>
    <t>第3回 「東京と首都圏」「港区のまちづくり」</t>
  </si>
  <si>
    <t>第4回 「地区計画の再開発的活用」他</t>
  </si>
  <si>
    <t>第5回 「緑の回廊構想」「都市風景と再開発」</t>
  </si>
  <si>
    <t>第6回 「都心居住と再開発」「都心再開発と交通問題」</t>
  </si>
  <si>
    <t>第7回 「都市再開発の新潮流」「東京都心部整備と住宅問題」</t>
  </si>
  <si>
    <t>第8回 「地下鉄12号線環状部のまちづくり」</t>
  </si>
  <si>
    <t>第10回 「マスハイカルチャーの都市」「東京-土地の個性」他</t>
  </si>
  <si>
    <t>第11回 「オフィス立地と都市計画」他</t>
  </si>
  <si>
    <t>第12回 「生活大国の都心像と環境整備の基本的方向」他</t>
  </si>
  <si>
    <t>第13回 「都市居住の文化-世界の歴史的経験から学ぶ」他</t>
  </si>
  <si>
    <t>第14回 「阪神淡路大震災と都市整備」</t>
  </si>
  <si>
    <t>第15回 「水辺都市の風景」</t>
  </si>
  <si>
    <t>第16回 「新時代の大都市中心部」</t>
  </si>
  <si>
    <t>第17回 「経済と市街地整備」</t>
  </si>
  <si>
    <t>第18回 「首都機能移転」</t>
  </si>
  <si>
    <t>第19回 「東京の再生」</t>
  </si>
  <si>
    <t>第20回 「東京臨海リゾート」</t>
  </si>
  <si>
    <t>第21回 「環境にやさしい街づくり」</t>
  </si>
  <si>
    <t>第22回 「資源循環型都市の構築に向けて」</t>
  </si>
  <si>
    <t>第23回 「東京グランドデザイン2030」</t>
  </si>
  <si>
    <t>第24回 「首都直下地震への対応策」</t>
  </si>
  <si>
    <t>第25回 「自転車に乗りたくなるまちづくり」</t>
  </si>
  <si>
    <t>第26回 「東京･ソウル･上海 -東アジア3大都会のゆくえ」</t>
  </si>
  <si>
    <t>第27回 「The Shoten-gai ～商店街の役割」</t>
  </si>
  <si>
    <t>第28回 「東京の2030年趨勢像と望まれる姿」「2030年の東京づくり」</t>
  </si>
  <si>
    <t>第29回 「民間の緑地と広場の秘めたるチカラ」</t>
  </si>
  <si>
    <t>第30回 「高齢者が元気に過ごす東京を目指して」</t>
  </si>
  <si>
    <t>第1回 「東京のブランド力～世界が憧れる5つの魅力～」</t>
  </si>
  <si>
    <t>第2回 「東京圏の人の動き」「人の動きから見たこれからの東京圏の姿」</t>
  </si>
  <si>
    <t>① やまのての履歴書 -都心ベルトとやまのてベルト-</t>
  </si>
  <si>
    <t>② 東京の現況と2015年の姿 -東京グランドデザインに向けて-</t>
  </si>
  <si>
    <t>③ 東京・「６特別市+自主区」まちづくり会議構想</t>
  </si>
  <si>
    <t>④ 東京グランドデザイン2030</t>
  </si>
  <si>
    <t>⑤ 2030年の東京 part1 ～趨勢予測による姿～</t>
  </si>
  <si>
    <t>⑥ 2030年の東京 part2 　超高齢社会の暮らしと街づくり編</t>
  </si>
  <si>
    <t>⑦ 2030年の東京 part2 　超高齢社会データブック編</t>
  </si>
  <si>
    <t>【英語版】Tokyo City Lifestyle</t>
    <rPh sb="1" eb="4">
      <t>エイゴバン</t>
    </rPh>
    <phoneticPr fontId="1"/>
  </si>
  <si>
    <t>【英語版】"Planning-Oriented" Urban Development by New York City - Challenges for Regenerating Tokyo</t>
    <phoneticPr fontId="2"/>
  </si>
  <si>
    <t>【英語版】How Cultural and Creative Industries are developed, London style.</t>
    <phoneticPr fontId="2"/>
  </si>
  <si>
    <t>【英語版】How Cultural and Creative Industries are developed, New York style Vol.1</t>
    <phoneticPr fontId="2"/>
  </si>
  <si>
    <t>東京2025 ポスト五輪の都市戦略</t>
    <phoneticPr fontId="2"/>
  </si>
  <si>
    <t>世界の都心総合力インデックス
Global Power Inner City Index
（GPICI）</t>
    <phoneticPr fontId="2"/>
  </si>
  <si>
    <t>東京未来シナリオ2035
Tokyo Future Scenario 2035</t>
    <phoneticPr fontId="2"/>
  </si>
  <si>
    <t>日本の都市特性評価
Japan Power Cities（JPC）
※日本語のみ</t>
    <rPh sb="0" eb="2">
      <t>ニホン</t>
    </rPh>
    <rPh sb="3" eb="5">
      <t>トシ</t>
    </rPh>
    <rPh sb="5" eb="7">
      <t>トクセイ</t>
    </rPh>
    <rPh sb="7" eb="9">
      <t>ヒョウカ</t>
    </rPh>
    <rPh sb="35" eb="38">
      <t>ニホンゴ</t>
    </rPh>
    <phoneticPr fontId="1"/>
  </si>
  <si>
    <t>City Perception Survey
※日英併記</t>
    <rPh sb="24" eb="26">
      <t>ニチエイ</t>
    </rPh>
    <rPh sb="26" eb="28">
      <t>ヘイキ</t>
    </rPh>
    <phoneticPr fontId="1"/>
  </si>
  <si>
    <t>日本の都市特性評価 JPC DATABOOK 2019【PDF】</t>
    <phoneticPr fontId="2"/>
  </si>
  <si>
    <t>日本の都市特性評価 JPC DATABOOK 2018【PDF】</t>
    <phoneticPr fontId="2"/>
  </si>
  <si>
    <t>世界の都市総合力ランキング GPCI YEARBOOK 2019【PDF】</t>
    <phoneticPr fontId="1"/>
  </si>
  <si>
    <t>世界の都市総合力ランキング GPCI YEARBOOK 2018【PDF】</t>
    <phoneticPr fontId="1"/>
  </si>
  <si>
    <t>世界の都市総合力ランキング GPCI YEARBOOK 2017【PDF】</t>
    <phoneticPr fontId="1"/>
  </si>
  <si>
    <t>世界の都市総合力ランキング GPCI YEARBOOK 2016【PDF】</t>
    <phoneticPr fontId="1"/>
  </si>
  <si>
    <t>世界の都市総合力ランキング GPCI YEARBOOK 2015【PDF】</t>
    <phoneticPr fontId="1"/>
  </si>
  <si>
    <t>世界の都市総合力ランキング GPCI YEARBOOK 2014【PDF】</t>
    <phoneticPr fontId="1"/>
  </si>
  <si>
    <t>世界の都心総合力インデックス GPICI 2015【日本語】【書籍】</t>
    <rPh sb="26" eb="29">
      <t>ニホンゴ</t>
    </rPh>
    <rPh sb="31" eb="33">
      <t>ショセキ</t>
    </rPh>
    <phoneticPr fontId="2"/>
  </si>
  <si>
    <t>世界の都心総合力インデックス GPICI 2015【日本語】【PDF】</t>
    <phoneticPr fontId="2"/>
  </si>
  <si>
    <t>世界の都心総合力インデックス GPICI 2010【日本語】【書籍】</t>
    <rPh sb="31" eb="33">
      <t>ショセキ</t>
    </rPh>
    <phoneticPr fontId="2"/>
  </si>
  <si>
    <t>Global Power Inner City Index GPICI 2015【英語】【書籍】</t>
    <rPh sb="41" eb="43">
      <t>エイゴ</t>
    </rPh>
    <rPh sb="45" eb="47">
      <t>ショセキ</t>
    </rPh>
    <phoneticPr fontId="2"/>
  </si>
  <si>
    <t>Global Power Inner City Index GPICI 2015【英語】【PDF】</t>
    <rPh sb="41" eb="43">
      <t>エイゴ</t>
    </rPh>
    <phoneticPr fontId="2"/>
  </si>
  <si>
    <t>Global Power Inner City Index GPICI 2010【英語】【書籍】</t>
    <rPh sb="41" eb="42">
      <t>エイ</t>
    </rPh>
    <rPh sb="45" eb="47">
      <t>ショセキ</t>
    </rPh>
    <phoneticPr fontId="2"/>
  </si>
  <si>
    <t>東京未来シナリオ2035/4つのシナリオと都市戦略提言【日本語】【書籍】</t>
    <phoneticPr fontId="2"/>
  </si>
  <si>
    <t>Tokyo Future Scenario 2035 / Four Scenarios and Urban Strategy Proposal【英語】【書籍】</t>
    <rPh sb="72" eb="74">
      <t>エイゴ</t>
    </rPh>
    <phoneticPr fontId="1"/>
  </si>
  <si>
    <t>Tokyo Future Scenario 2035 / Four Scenarios and Urban Strategy Proposal【英語】【PDF】</t>
    <rPh sb="72" eb="74">
      <t>エイゴ</t>
    </rPh>
    <phoneticPr fontId="1"/>
  </si>
  <si>
    <t>東京未来シナリオ2035/4つのシナリオと都市戦略提言【日本語】【PDF】</t>
    <phoneticPr fontId="2"/>
  </si>
  <si>
    <t>一般</t>
  </si>
  <si>
    <t>日本の都市特性評価 JPC DATABOOK 2019【書籍】※送料無料対象</t>
    <rPh sb="32" eb="36">
      <t>ソウリョウムリョウ</t>
    </rPh>
    <rPh sb="36" eb="38">
      <t>タイショウ</t>
    </rPh>
    <phoneticPr fontId="2"/>
  </si>
  <si>
    <t>日本の都市特性評価 JPC DATABOOK 2018【書籍】※送料無料対象</t>
    <phoneticPr fontId="2"/>
  </si>
  <si>
    <t>世界の都市総合力ランキング GPCI YEARBOOK 2019【書籍】※送料無料対象</t>
    <rPh sb="33" eb="35">
      <t>ショセキ</t>
    </rPh>
    <phoneticPr fontId="1"/>
  </si>
  <si>
    <t>世界の都市総合力ランキング GPCI YEARBOOK 2018【書籍】※送料無料対象</t>
    <rPh sb="33" eb="35">
      <t>ショセキ</t>
    </rPh>
    <phoneticPr fontId="1"/>
  </si>
  <si>
    <t>世界の都市総合力ランキング GPCI YEARBOOK 2017【書籍】※送料無料対象</t>
    <rPh sb="33" eb="35">
      <t>ショセキ</t>
    </rPh>
    <phoneticPr fontId="1"/>
  </si>
  <si>
    <t>世界の都市総合力ランキング GPCI YEARBOOK 2016【書籍】※送料無料対象</t>
    <rPh sb="33" eb="35">
      <t>ショセキ</t>
    </rPh>
    <phoneticPr fontId="1"/>
  </si>
  <si>
    <t>世界の都市総合力ランキング GPCI YEARBOOK 2015【書籍】※送料無料対象</t>
    <rPh sb="33" eb="35">
      <t>ショセキ</t>
    </rPh>
    <phoneticPr fontId="1"/>
  </si>
  <si>
    <t>世界の都市総合力ランキング GPCI YEARBOOK 2014【書籍】※送料無料対象</t>
    <rPh sb="33" eb="35">
      <t>ショセキ</t>
    </rPh>
    <phoneticPr fontId="1"/>
  </si>
  <si>
    <t>世界の都市総合力ランキング GPCI YEARBOOK 2013【書籍】※送料無料対象</t>
    <rPh sb="33" eb="35">
      <t>ショセキ</t>
    </rPh>
    <phoneticPr fontId="1"/>
  </si>
  <si>
    <t>世界の都市総合力ランキング GPCI YEARBOOK 2011【書籍】※送料無料対象</t>
    <rPh sb="33" eb="35">
      <t>ショセキ</t>
    </rPh>
    <phoneticPr fontId="1"/>
  </si>
  <si>
    <t>世界の都市総合力ランキング GPCI YEARBOOK 2010【書籍】※送料無料対象</t>
    <rPh sb="33" eb="35">
      <t>ショセキ</t>
    </rPh>
    <phoneticPr fontId="1"/>
  </si>
  <si>
    <t>世界の都市総合力ランキング GPCI YEARBOOK 2012【書籍】※売り切れ</t>
    <rPh sb="33" eb="35">
      <t>ショセキ</t>
    </rPh>
    <rPh sb="37" eb="38">
      <t>ウ</t>
    </rPh>
    <rPh sb="39" eb="40">
      <t>キ</t>
    </rPh>
    <phoneticPr fontId="1"/>
  </si>
  <si>
    <t>送料無料</t>
    <rPh sb="0" eb="4">
      <t>ソウリョウムリョウ</t>
    </rPh>
    <phoneticPr fontId="2"/>
  </si>
  <si>
    <t>ニューヨーク版 文化・クリエイティブ産業の育ち方 その2</t>
    <rPh sb="6" eb="7">
      <t>バン</t>
    </rPh>
    <phoneticPr fontId="1"/>
  </si>
  <si>
    <t>非表示</t>
    <rPh sb="0" eb="3">
      <t>ヒヒョウジ</t>
    </rPh>
    <phoneticPr fontId="5"/>
  </si>
  <si>
    <t>▼送料区分は上の4つのいずれかを入力してください。</t>
    <phoneticPr fontId="2"/>
  </si>
  <si>
    <t>日本の都市特性評価（JPC）</t>
    <phoneticPr fontId="5"/>
  </si>
  <si>
    <t>世界の都市総合力ランキング（GPCI）</t>
    <phoneticPr fontId="5"/>
  </si>
  <si>
    <t>世界の都心総合力インデックス（GPICI）</t>
    <phoneticPr fontId="5"/>
  </si>
  <si>
    <t>City Perception Survey</t>
    <phoneticPr fontId="5"/>
  </si>
  <si>
    <t>東京未来シナリオ2035</t>
  </si>
  <si>
    <t>東京未来シナリオ2035</t>
    <phoneticPr fontId="5"/>
  </si>
  <si>
    <t>都市と文化・クリエイティブ産業研究</t>
    <phoneticPr fontId="5"/>
  </si>
  <si>
    <t>国際化推進研究</t>
  </si>
  <si>
    <t>ニューヨーク・東京比較調査研究</t>
    <phoneticPr fontId="5"/>
  </si>
  <si>
    <t>東京中心部における都市構造の研究</t>
    <phoneticPr fontId="5"/>
  </si>
  <si>
    <t>東京サーベイブック</t>
    <phoneticPr fontId="5"/>
  </si>
  <si>
    <t>港区サーベイブック</t>
    <phoneticPr fontId="5"/>
  </si>
  <si>
    <t>港区の環境カルテ</t>
    <phoneticPr fontId="5"/>
  </si>
  <si>
    <t>文化都心構想</t>
    <phoneticPr fontId="5"/>
  </si>
  <si>
    <t>市街地環境整備の制度・手法に関する研究</t>
    <phoneticPr fontId="5"/>
  </si>
  <si>
    <t>市街地環境整備の制度・手法に関する研究</t>
    <phoneticPr fontId="2"/>
  </si>
  <si>
    <t>東京中心部における民間活力導入による再開発の研究</t>
    <phoneticPr fontId="5"/>
  </si>
  <si>
    <t>東京中心部における民間活力導入による再開発の研究</t>
    <phoneticPr fontId="2"/>
  </si>
  <si>
    <t>都市ビジョン講演会 講演録</t>
    <phoneticPr fontId="5"/>
  </si>
  <si>
    <t>都市再開発講演会講演録</t>
    <phoneticPr fontId="5"/>
  </si>
  <si>
    <t>#</t>
    <phoneticPr fontId="2"/>
  </si>
  <si>
    <t>お支払い金額</t>
    <rPh sb="1" eb="3">
      <t>シハラ</t>
    </rPh>
    <rPh sb="4" eb="6">
      <t>キンガク</t>
    </rPh>
    <phoneticPr fontId="2"/>
  </si>
  <si>
    <t>▼明細用のシリーズ名（改行不可）</t>
    <rPh sb="1" eb="3">
      <t>メイサイ</t>
    </rPh>
    <rPh sb="3" eb="4">
      <t>ヨウ</t>
    </rPh>
    <rPh sb="9" eb="10">
      <t>メイ</t>
    </rPh>
    <rPh sb="11" eb="13">
      <t>カイギョウ</t>
    </rPh>
    <rPh sb="13" eb="15">
      <t>フカ</t>
    </rPh>
    <phoneticPr fontId="5"/>
  </si>
  <si>
    <t>▼自動計算</t>
    <rPh sb="1" eb="5">
      <t>ジドウケイサン</t>
    </rPh>
    <phoneticPr fontId="5"/>
  </si>
  <si>
    <t>請求書不要</t>
    <rPh sb="0" eb="3">
      <t>セイキュウショ</t>
    </rPh>
    <rPh sb="3" eb="5">
      <t>フヨウ</t>
    </rPh>
    <phoneticPr fontId="2"/>
  </si>
  <si>
    <t>メール送付希望</t>
    <rPh sb="3" eb="7">
      <t>ソウフキボウ</t>
    </rPh>
    <phoneticPr fontId="2"/>
  </si>
  <si>
    <t>郵送希望</t>
    <rPh sb="0" eb="4">
      <t>ユウソウキボウ</t>
    </rPh>
    <phoneticPr fontId="2"/>
  </si>
  <si>
    <t>森記念財団 書籍/PDF購入申込書</t>
    <phoneticPr fontId="2"/>
  </si>
  <si>
    <t>ご購入者様情報</t>
    <rPh sb="1" eb="4">
      <t>コウニュウシャ</t>
    </rPh>
    <rPh sb="4" eb="5">
      <t>サマ</t>
    </rPh>
    <rPh sb="5" eb="7">
      <t>ジョウホウ</t>
    </rPh>
    <phoneticPr fontId="2"/>
  </si>
  <si>
    <t>送付先住所（2行目）</t>
    <rPh sb="0" eb="3">
      <t>ソウフサキ</t>
    </rPh>
    <rPh sb="3" eb="5">
      <t>ジュウショ</t>
    </rPh>
    <rPh sb="7" eb="9">
      <t>ギョウメ</t>
    </rPh>
    <phoneticPr fontId="2"/>
  </si>
  <si>
    <t>送付先住所（1行目）</t>
    <rPh sb="0" eb="3">
      <t>ソウフサキ</t>
    </rPh>
    <rPh sb="3" eb="5">
      <t>ジュウショ</t>
    </rPh>
    <rPh sb="7" eb="9">
      <t>ギョウメ</t>
    </rPh>
    <phoneticPr fontId="2"/>
  </si>
  <si>
    <t>●</t>
    <phoneticPr fontId="2"/>
  </si>
  <si>
    <t>シリーズ名</t>
    <rPh sb="4" eb="5">
      <t>メイ</t>
    </rPh>
    <phoneticPr fontId="2"/>
  </si>
  <si>
    <t>書籍一覧</t>
    <rPh sb="0" eb="2">
      <t>ショセキ</t>
    </rPh>
    <rPh sb="2" eb="4">
      <t>イチラン</t>
    </rPh>
    <phoneticPr fontId="5"/>
  </si>
  <si>
    <t>送料区分</t>
    <rPh sb="0" eb="4">
      <t>ソウリョウクブン</t>
    </rPh>
    <phoneticPr fontId="1"/>
  </si>
  <si>
    <t>税抜価格</t>
    <rPh sb="0" eb="4">
      <t>ゼイヌキカカク</t>
    </rPh>
    <phoneticPr fontId="1"/>
  </si>
  <si>
    <t>小計</t>
    <rPh sb="0" eb="2">
      <t>ショウケイ</t>
    </rPh>
    <phoneticPr fontId="1"/>
  </si>
  <si>
    <t>法人名（請求書宛名となります）</t>
    <rPh sb="0" eb="3">
      <t>ホウジンメイ</t>
    </rPh>
    <rPh sb="4" eb="7">
      <t>セイキュウショ</t>
    </rPh>
    <rPh sb="7" eb="9">
      <t>アテナ</t>
    </rPh>
    <phoneticPr fontId="2"/>
  </si>
  <si>
    <t>チェック</t>
    <phoneticPr fontId="2"/>
  </si>
  <si>
    <t>ご購入書籍リスト（書籍選択シートで冊数を入力された書籍が表示されます）</t>
    <rPh sb="1" eb="3">
      <t>コウニュウ</t>
    </rPh>
    <rPh sb="3" eb="5">
      <t>ショセキ</t>
    </rPh>
    <rPh sb="9" eb="11">
      <t>ショセキ</t>
    </rPh>
    <rPh sb="11" eb="13">
      <t>センタク</t>
    </rPh>
    <rPh sb="17" eb="19">
      <t>サッスウ</t>
    </rPh>
    <rPh sb="20" eb="22">
      <t>ニュウリョク</t>
    </rPh>
    <rPh sb="25" eb="27">
      <t>ショセキ</t>
    </rPh>
    <rPh sb="28" eb="30">
      <t>ヒョウジ</t>
    </rPh>
    <phoneticPr fontId="2"/>
  </si>
  <si>
    <t xml:space="preserve"> 1. 「書籍選択」シートで、ご希望の書籍に冊数をご記入ください。
 2. 「申込書」シートにご購入者情報をご記入ください。
 3. 「申込書」シートをメール（info@mori-m-foundation.or.jp）もしくはFAX（03-3578-7051）でお送りください。
 4. ご注文内容を確認後、代金のお振込案内をメールでご連絡させていただきます。
 5. 代金をお振込ください。
 6. 入金確認後、書籍を発送いたします。</t>
    <rPh sb="5" eb="7">
      <t>ショセキ</t>
    </rPh>
    <rPh sb="7" eb="9">
      <t>センタク</t>
    </rPh>
    <rPh sb="16" eb="18">
      <t>キボウ</t>
    </rPh>
    <rPh sb="19" eb="21">
      <t>ショセキ</t>
    </rPh>
    <rPh sb="22" eb="24">
      <t>サッスウ</t>
    </rPh>
    <rPh sb="26" eb="28">
      <t>キニュウ</t>
    </rPh>
    <rPh sb="48" eb="51">
      <t>コウニュウシャ</t>
    </rPh>
    <rPh sb="51" eb="53">
      <t>ジョウホウ</t>
    </rPh>
    <rPh sb="55" eb="57">
      <t>キニュウ</t>
    </rPh>
    <rPh sb="68" eb="71">
      <t>モウシコミショ</t>
    </rPh>
    <rPh sb="132" eb="133">
      <t>オク</t>
    </rPh>
    <rPh sb="187" eb="188">
      <t>ゴ</t>
    </rPh>
    <phoneticPr fontId="2"/>
  </si>
  <si>
    <t>編集が終わったら、C/D/F/G列と2～8行を非表示にして、パスワードをかけて保護してください。</t>
    <rPh sb="0" eb="2">
      <t>ヘンシュウ</t>
    </rPh>
    <rPh sb="3" eb="4">
      <t>オ</t>
    </rPh>
    <rPh sb="16" eb="17">
      <t>レツ</t>
    </rPh>
    <rPh sb="21" eb="22">
      <t>ギョウ</t>
    </rPh>
    <rPh sb="23" eb="26">
      <t>ヒヒョウジ</t>
    </rPh>
    <rPh sb="39" eb="41">
      <t>ホゴ</t>
    </rPh>
    <phoneticPr fontId="2"/>
  </si>
  <si>
    <t>最後は「購入ガイド」シートにカーソルを合わせてから保存してください。</t>
    <rPh sb="0" eb="2">
      <t>サイゴ</t>
    </rPh>
    <rPh sb="4" eb="6">
      <t>コウニュウ</t>
    </rPh>
    <rPh sb="19" eb="20">
      <t>ア</t>
    </rPh>
    <rPh sb="25" eb="27">
      <t>ホゾン</t>
    </rPh>
    <phoneticPr fontId="5"/>
  </si>
  <si>
    <t>▼自動計算なのでこのまま！（明細用の購入連番です）</t>
    <rPh sb="1" eb="5">
      <t>ジドウケイサン</t>
    </rPh>
    <phoneticPr fontId="5"/>
  </si>
  <si>
    <t>書籍を追加する際は、別書籍を行ごとコピペして追加してください。（C/H/J列に数式が入っているため）</t>
    <rPh sb="0" eb="2">
      <t>ショセキ</t>
    </rPh>
    <rPh sb="3" eb="5">
      <t>ツイカ</t>
    </rPh>
    <rPh sb="7" eb="8">
      <t>サイ</t>
    </rPh>
    <rPh sb="10" eb="13">
      <t>ベツショセキ</t>
    </rPh>
    <rPh sb="14" eb="15">
      <t>ギョウ</t>
    </rPh>
    <rPh sb="22" eb="24">
      <t>ツイカ</t>
    </rPh>
    <rPh sb="37" eb="38">
      <t>レツ</t>
    </rPh>
    <rPh sb="39" eb="41">
      <t>スウシキ</t>
    </rPh>
    <rPh sb="42" eb="43">
      <t>ハイ</t>
    </rPh>
    <phoneticPr fontId="2"/>
  </si>
  <si>
    <t>【英語版】How Cultural and Creative Industries are developed, New York style Vol.2</t>
    <phoneticPr fontId="2"/>
  </si>
  <si>
    <t>日本の都市特性評価 JPC DATABOOK 2020【書籍】※送料無料対象</t>
    <rPh sb="32" eb="36">
      <t>ソウリョウムリョウ</t>
    </rPh>
    <rPh sb="36" eb="38">
      <t>タイショウ</t>
    </rPh>
    <phoneticPr fontId="2"/>
  </si>
  <si>
    <t>日本の都市特性評価 JPC DATABOOK 2020【PDF】</t>
    <phoneticPr fontId="2"/>
  </si>
  <si>
    <t>世界の都市総合力ランキング GPCI YEARBOOK 2020【書籍】※送料無料対象</t>
    <rPh sb="33" eb="35">
      <t>ショセキ</t>
    </rPh>
    <phoneticPr fontId="1"/>
  </si>
  <si>
    <t>世界の都市総合力ランキング GPCI YEARBOOK 2020【PDF】</t>
    <phoneticPr fontId="1"/>
  </si>
  <si>
    <t>日本の都市特性評価 JPC DATABOOK 2021【書籍】※送料無料対象</t>
    <rPh sb="32" eb="36">
      <t>ソウリョウムリョウ</t>
    </rPh>
    <rPh sb="36" eb="38">
      <t>タイショウ</t>
    </rPh>
    <phoneticPr fontId="2"/>
  </si>
  <si>
    <t>日本の都市特性評価 JPC DATABOOK 2021【PDF】</t>
    <phoneticPr fontId="2"/>
  </si>
  <si>
    <t>このシートをinfo@mori-m-foundation.or.jpまでお送りください</t>
    <rPh sb="37" eb="38">
      <t>オク</t>
    </rPh>
    <phoneticPr fontId="2"/>
  </si>
  <si>
    <t>書籍の予約</t>
    <rPh sb="0" eb="2">
      <t>ショセキ</t>
    </rPh>
    <rPh sb="3" eb="5">
      <t>ヨヤク</t>
    </rPh>
    <phoneticPr fontId="2"/>
  </si>
  <si>
    <t>世界の都市総合力ランキング GPCI YEARBOOK 2021【書籍】※送料無料対象</t>
    <rPh sb="33" eb="35">
      <t>ショセキ</t>
    </rPh>
    <phoneticPr fontId="1"/>
  </si>
  <si>
    <t>世界の都市総合力ランキング GPCI YEARBOOK 2021【PDF】</t>
    <phoneticPr fontId="1"/>
  </si>
  <si>
    <t>書籍が入荷しましたらご請求書をお送り致しますので、③申込書にてご希望の請求書送付方法をお知らせ下さい。
書籍の発売日は変更となる可能性がございますので、あらかじめご了承ください。
価格は予価のため、お支払額が変更となる場合がございます。</t>
    <rPh sb="0" eb="2">
      <t>ショセキ</t>
    </rPh>
    <rPh sb="11" eb="14">
      <t>セイキュウショ</t>
    </rPh>
    <rPh sb="16" eb="17">
      <t>オク</t>
    </rPh>
    <rPh sb="18" eb="19">
      <t>イタ</t>
    </rPh>
    <rPh sb="26" eb="29">
      <t>モウシコミショ</t>
    </rPh>
    <rPh sb="44" eb="45">
      <t>シ</t>
    </rPh>
    <rPh sb="47" eb="48">
      <t>クダ</t>
    </rPh>
    <rPh sb="52" eb="54">
      <t>ショセキ</t>
    </rPh>
    <phoneticPr fontId="2"/>
  </si>
  <si>
    <t>日本の都市特性評価 JPC DATABOOK 2022【書籍】※送料無料対象</t>
    <rPh sb="32" eb="36">
      <t>ソウリョウムリョウ</t>
    </rPh>
    <rPh sb="36" eb="38">
      <t>タイショウ</t>
    </rPh>
    <phoneticPr fontId="2"/>
  </si>
  <si>
    <t>日本の都市特性評価 JPC DATABOOK 2022【PDF】　</t>
    <phoneticPr fontId="2"/>
  </si>
  <si>
    <t>City Perception Survey 2022 -都市のイメージ調査-【書籍】</t>
    <rPh sb="40" eb="42">
      <t>ショセキ</t>
    </rPh>
    <phoneticPr fontId="1"/>
  </si>
  <si>
    <t>City Perception Survey 2022 -都市のイメージ調査-【PDF】</t>
    <phoneticPr fontId="1"/>
  </si>
  <si>
    <t>City Perception Survey (2016年版) -都市のイメージ調査-【PDF】</t>
    <rPh sb="28" eb="30">
      <t>ネンバン</t>
    </rPh>
    <phoneticPr fontId="1"/>
  </si>
  <si>
    <t>City Perception Survey (2016年版) -都市のイメージ調査-【書籍】</t>
    <rPh sb="28" eb="30">
      <t>ネンバン</t>
    </rPh>
    <rPh sb="44" eb="46">
      <t>ショセキ</t>
    </rPh>
    <phoneticPr fontId="1"/>
  </si>
  <si>
    <t>世界の都市総合力ランキング GPCI YEARBOOK 2022【PDF】</t>
    <phoneticPr fontId="1"/>
  </si>
  <si>
    <t>第10回 「エリアマネジメントの新局面：未来志向ビジョン」</t>
    <rPh sb="16" eb="19">
      <t>シンキョクメン</t>
    </rPh>
    <rPh sb="20" eb="24">
      <t>ミライシコウ</t>
    </rPh>
    <phoneticPr fontId="5"/>
  </si>
  <si>
    <r>
      <t xml:space="preserve">その他
</t>
    </r>
    <r>
      <rPr>
        <b/>
        <sz val="7.5"/>
        <color theme="1"/>
        <rFont val="游ゴシック"/>
        <family val="3"/>
        <charset val="128"/>
        <scheme val="minor"/>
      </rPr>
      <t>（書籍ご予約希望など、こちらにご記載ください）</t>
    </r>
    <rPh sb="2" eb="3">
      <t>タ</t>
    </rPh>
    <rPh sb="5" eb="7">
      <t>ショセキ</t>
    </rPh>
    <rPh sb="8" eb="10">
      <t>ヨヤク</t>
    </rPh>
    <rPh sb="10" eb="12">
      <t>キボウ</t>
    </rPh>
    <rPh sb="20" eb="22">
      <t>キサイ</t>
    </rPh>
    <phoneticPr fontId="2"/>
  </si>
  <si>
    <r>
      <t xml:space="preserve">請求書発行
</t>
    </r>
    <r>
      <rPr>
        <b/>
        <sz val="7.5"/>
        <color theme="1"/>
        <rFont val="游ゴシック"/>
        <family val="3"/>
        <charset val="128"/>
        <scheme val="minor"/>
      </rPr>
      <t>（いずれかに●をつけてください）</t>
    </r>
    <rPh sb="0" eb="3">
      <t>セイキュウショ</t>
    </rPh>
    <rPh sb="3" eb="5">
      <t>ハッコウ</t>
    </rPh>
    <phoneticPr fontId="2"/>
  </si>
  <si>
    <t>日本の都市特性評価 JPC DATABOOK 2023【書籍】※送料無料対象</t>
    <rPh sb="32" eb="36">
      <t>ソウリョウムリョウ</t>
    </rPh>
    <rPh sb="36" eb="38">
      <t>タイショウ</t>
    </rPh>
    <phoneticPr fontId="2"/>
  </si>
  <si>
    <t>日本の都市特性評価 JPC DATABOOK 2023【PDF】　</t>
    <phoneticPr fontId="2"/>
  </si>
  <si>
    <t>世界の都市総合力ランキング GPCI YEARBOOK 2022【書籍】※送料無料対象</t>
    <rPh sb="33" eb="35">
      <t>ショセキ</t>
    </rPh>
    <phoneticPr fontId="1"/>
  </si>
  <si>
    <t>世界の都市総合力ランキング GPCI YEARBOOK 2023【PDF】</t>
    <phoneticPr fontId="1"/>
  </si>
  <si>
    <t>第11回 「文化の力、都市の未来」出版記念 講演会</t>
    <rPh sb="6" eb="8">
      <t>ブンカ</t>
    </rPh>
    <rPh sb="9" eb="10">
      <t>チカラ</t>
    </rPh>
    <rPh sb="11" eb="13">
      <t>トシ</t>
    </rPh>
    <rPh sb="14" eb="16">
      <t>ミライ</t>
    </rPh>
    <rPh sb="17" eb="19">
      <t>シュッパン</t>
    </rPh>
    <rPh sb="19" eb="21">
      <t>キネン</t>
    </rPh>
    <rPh sb="22" eb="25">
      <t>コウエンカイ</t>
    </rPh>
    <phoneticPr fontId="5"/>
  </si>
  <si>
    <t>世界の都市総合力ランキング GPCI YEARBOOK 2023【書籍】※送料無料対象</t>
    <rPh sb="33" eb="35">
      <t>ショセキ</t>
    </rPh>
    <phoneticPr fontId="1"/>
  </si>
  <si>
    <t>② 東京の広場を楽しくする～民有公開空地POPST108ヶ所の魅力の格付け～</t>
    <rPh sb="16" eb="18">
      <t>コウカイ</t>
    </rPh>
    <phoneticPr fontId="5"/>
  </si>
  <si>
    <t>Last Update: 2024/7/23</t>
    <phoneticPr fontId="5"/>
  </si>
  <si>
    <t>日本の都市特性評価 JPC DATABOOK 2024【書籍】※送料無料対象</t>
    <rPh sb="0" eb="2">
      <t>ニホン</t>
    </rPh>
    <rPh sb="32" eb="36">
      <t>ソウリョウムリョウ</t>
    </rPh>
    <rPh sb="36" eb="38">
      <t>タイショウ</t>
    </rPh>
    <phoneticPr fontId="2"/>
  </si>
  <si>
    <t>日本の都市特性評価 JPC DATABOOK 2024【PDF】　</t>
    <phoneticPr fontId="2"/>
  </si>
  <si>
    <t>世界の都市総合力ランキング GPCI YEARBOOK 2024【書籍】※送料無料対象</t>
    <rPh sb="33" eb="35">
      <t>ショセキ</t>
    </rPh>
    <phoneticPr fontId="1"/>
  </si>
  <si>
    <t>世界の都市総合力ランキング GPCI YEARBOOK 2024【PDF】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</si>
</sst>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&quot;冊&quot;"/>
  </numFmts>
  <fonts count="18" x14ac:knownFonts="1">
    <font>
      <sz val="9"/>
      <color theme="1"/>
      <name val="游ゴシック"/>
      <family val="3"/>
      <charset val="128"/>
      <scheme val="minor"/>
    </font>
    <font>
      <sz val="18"/>
      <color indexed="54"/>
      <name val="游ゴシック Light"/>
      <family val="3"/>
      <charset val="128"/>
    </font>
    <font>
      <sz val="6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Arial Narrow"/>
      <family val="2"/>
    </font>
    <font>
      <b/>
      <sz val="9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38" fontId="6" fillId="3" borderId="1" xfId="2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38" fontId="6" fillId="0" borderId="0" xfId="2" applyFont="1" applyAlignment="1" applyProtection="1">
      <alignment vertical="center"/>
    </xf>
    <xf numFmtId="38" fontId="6" fillId="0" borderId="0" xfId="2" applyFont="1" applyAlignment="1" applyProtection="1">
      <alignment horizontal="center" vertical="center"/>
    </xf>
    <xf numFmtId="176" fontId="6" fillId="0" borderId="1" xfId="2" applyNumberFormat="1" applyFont="1" applyBorder="1" applyAlignment="1" applyProtection="1">
      <alignment horizontal="left" vertical="center"/>
    </xf>
    <xf numFmtId="5" fontId="6" fillId="0" borderId="1" xfId="2" applyNumberFormat="1" applyFont="1" applyBorder="1" applyAlignment="1" applyProtection="1">
      <alignment horizontal="left" vertical="center"/>
    </xf>
    <xf numFmtId="5" fontId="9" fillId="0" borderId="1" xfId="2" applyNumberFormat="1" applyFont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38" fontId="9" fillId="2" borderId="1" xfId="2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8" fontId="6" fillId="0" borderId="1" xfId="2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38" fontId="11" fillId="0" borderId="0" xfId="2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2" borderId="2" xfId="0" applyFont="1" applyFill="1" applyBorder="1">
      <alignment vertical="center"/>
    </xf>
    <xf numFmtId="0" fontId="0" fillId="5" borderId="1" xfId="0" applyFill="1" applyBorder="1">
      <alignment vertical="center"/>
    </xf>
    <xf numFmtId="38" fontId="6" fillId="5" borderId="1" xfId="2" applyFont="1" applyFill="1" applyBorder="1" applyAlignment="1" applyProtection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38" fontId="6" fillId="6" borderId="1" xfId="2" applyFont="1" applyFill="1" applyBorder="1" applyAlignment="1" applyProtection="1">
      <alignment horizontal="center" vertical="center"/>
    </xf>
    <xf numFmtId="38" fontId="6" fillId="6" borderId="1" xfId="2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5" borderId="5" xfId="0" applyFill="1" applyBorder="1" applyAlignment="1">
      <alignment horizontal="center" vertical="center"/>
    </xf>
    <xf numFmtId="38" fontId="6" fillId="5" borderId="5" xfId="2" applyFont="1" applyFill="1" applyBorder="1" applyAlignment="1" applyProtection="1">
      <alignment horizontal="center" vertical="center"/>
    </xf>
    <xf numFmtId="38" fontId="6" fillId="0" borderId="5" xfId="2" applyFont="1" applyBorder="1" applyAlignment="1" applyProtection="1">
      <alignment horizontal="center" vertical="center"/>
    </xf>
    <xf numFmtId="38" fontId="6" fillId="3" borderId="5" xfId="2" applyFont="1" applyFill="1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5" borderId="16" xfId="0" applyFill="1" applyBorder="1" applyAlignment="1">
      <alignment horizontal="center" vertical="center"/>
    </xf>
    <xf numFmtId="38" fontId="6" fillId="5" borderId="16" xfId="2" applyFont="1" applyFill="1" applyBorder="1" applyAlignment="1" applyProtection="1">
      <alignment horizontal="center" vertical="center"/>
    </xf>
    <xf numFmtId="38" fontId="6" fillId="0" borderId="16" xfId="2" applyFont="1" applyBorder="1" applyAlignment="1" applyProtection="1">
      <alignment horizontal="center" vertical="center"/>
    </xf>
    <xf numFmtId="38" fontId="6" fillId="3" borderId="16" xfId="2" applyFont="1" applyFill="1" applyBorder="1" applyAlignment="1" applyProtection="1">
      <alignment horizontal="center" vertical="center"/>
      <protection locked="0"/>
    </xf>
    <xf numFmtId="38" fontId="6" fillId="0" borderId="0" xfId="2" applyFont="1" applyAlignment="1" applyProtection="1">
      <alignment horizontal="right" vertical="center"/>
    </xf>
    <xf numFmtId="0" fontId="7" fillId="4" borderId="0" xfId="0" applyFont="1" applyFill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0" fillId="6" borderId="18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38" fontId="13" fillId="2" borderId="7" xfId="2" applyFont="1" applyFill="1" applyBorder="1" applyAlignment="1" applyProtection="1">
      <alignment vertical="center"/>
    </xf>
    <xf numFmtId="38" fontId="13" fillId="2" borderId="2" xfId="2" applyFont="1" applyFill="1" applyBorder="1" applyAlignment="1" applyProtection="1">
      <alignment vertical="center"/>
    </xf>
    <xf numFmtId="38" fontId="9" fillId="2" borderId="7" xfId="2" applyFont="1" applyFill="1" applyBorder="1" applyAlignment="1" applyProtection="1">
      <alignment vertical="center"/>
    </xf>
    <xf numFmtId="38" fontId="9" fillId="2" borderId="2" xfId="2" applyFont="1" applyFill="1" applyBorder="1" applyAlignment="1" applyProtection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>
      <alignment vertical="center"/>
    </xf>
    <xf numFmtId="0" fontId="12" fillId="3" borderId="1" xfId="1" applyFont="1" applyFill="1" applyBorder="1" applyAlignment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12" fillId="3" borderId="7" xfId="0" applyFont="1" applyFill="1" applyBorder="1" applyProtection="1">
      <alignment vertical="center"/>
      <protection locked="0"/>
    </xf>
    <xf numFmtId="0" fontId="12" fillId="3" borderId="2" xfId="0" applyFont="1" applyFill="1" applyBorder="1" applyProtection="1">
      <alignment vertical="center"/>
      <protection locked="0"/>
    </xf>
    <xf numFmtId="0" fontId="14" fillId="0" borderId="0" xfId="1" applyFont="1" applyFill="1" applyAlignment="1" applyProtection="1">
      <alignment vertical="center"/>
    </xf>
    <xf numFmtId="0" fontId="14" fillId="0" borderId="0" xfId="0" applyFont="1">
      <alignment vertical="center"/>
    </xf>
    <xf numFmtId="0" fontId="7" fillId="4" borderId="7" xfId="0" applyFont="1" applyFill="1" applyBorder="1">
      <alignment vertical="center"/>
    </xf>
    <xf numFmtId="0" fontId="7" fillId="4" borderId="8" xfId="0" applyFont="1" applyFill="1" applyBorder="1">
      <alignment vertical="center"/>
    </xf>
    <xf numFmtId="0" fontId="7" fillId="4" borderId="2" xfId="0" applyFont="1" applyFill="1" applyBorder="1">
      <alignment vertical="center"/>
    </xf>
    <xf numFmtId="38" fontId="7" fillId="4" borderId="7" xfId="2" applyFont="1" applyFill="1" applyBorder="1" applyAlignment="1" applyProtection="1">
      <alignment vertical="center"/>
    </xf>
    <xf numFmtId="38" fontId="7" fillId="4" borderId="8" xfId="2" applyFont="1" applyFill="1" applyBorder="1" applyAlignment="1" applyProtection="1">
      <alignment vertical="center"/>
    </xf>
    <xf numFmtId="38" fontId="7" fillId="4" borderId="2" xfId="2" applyFont="1" applyFill="1" applyBorder="1" applyAlignment="1" applyProtection="1">
      <alignment vertical="center"/>
    </xf>
    <xf numFmtId="38" fontId="7" fillId="4" borderId="9" xfId="2" applyFont="1" applyFill="1" applyBorder="1" applyAlignment="1" applyProtection="1">
      <alignment vertical="center"/>
    </xf>
    <xf numFmtId="38" fontId="7" fillId="4" borderId="0" xfId="2" applyFont="1" applyFill="1" applyBorder="1" applyAlignment="1" applyProtection="1">
      <alignment vertical="center"/>
    </xf>
    <xf numFmtId="38" fontId="11" fillId="0" borderId="10" xfId="2" applyFont="1" applyBorder="1" applyAlignment="1" applyProtection="1">
      <alignment vertical="center" wrapText="1"/>
    </xf>
    <xf numFmtId="38" fontId="11" fillId="0" borderId="11" xfId="2" applyFont="1" applyBorder="1" applyAlignment="1" applyProtection="1">
      <alignment vertical="center" wrapText="1"/>
    </xf>
    <xf numFmtId="38" fontId="11" fillId="0" borderId="12" xfId="2" applyFont="1" applyBorder="1" applyAlignment="1" applyProtection="1">
      <alignment vertical="center" wrapText="1"/>
    </xf>
    <xf numFmtId="38" fontId="11" fillId="0" borderId="9" xfId="2" applyFont="1" applyBorder="1" applyAlignment="1" applyProtection="1">
      <alignment vertical="center" wrapText="1"/>
    </xf>
    <xf numFmtId="38" fontId="11" fillId="0" borderId="0" xfId="2" applyFont="1" applyBorder="1" applyAlignment="1" applyProtection="1">
      <alignment vertical="center" wrapText="1"/>
    </xf>
    <xf numFmtId="38" fontId="11" fillId="0" borderId="13" xfId="2" applyFont="1" applyBorder="1" applyAlignment="1" applyProtection="1">
      <alignment vertical="center" wrapText="1"/>
    </xf>
    <xf numFmtId="38" fontId="11" fillId="0" borderId="14" xfId="2" applyFont="1" applyBorder="1" applyAlignment="1" applyProtection="1">
      <alignment vertical="center" wrapText="1"/>
    </xf>
    <xf numFmtId="38" fontId="11" fillId="0" borderId="6" xfId="2" applyFont="1" applyBorder="1" applyAlignment="1" applyProtection="1">
      <alignment vertical="center" wrapText="1"/>
    </xf>
    <xf numFmtId="38" fontId="11" fillId="0" borderId="15" xfId="2" applyFont="1" applyBorder="1" applyAlignment="1" applyProtection="1">
      <alignment vertical="center" wrapText="1"/>
    </xf>
    <xf numFmtId="0" fontId="15" fillId="3" borderId="1" xfId="1" applyFont="1" applyFill="1" applyBorder="1" applyAlignment="1" applyProtection="1">
      <alignment vertical="center"/>
      <protection locked="0"/>
    </xf>
  </cellXfs>
  <cellStyles count="5">
    <cellStyle name="ハイパーリンク" xfId="1" builtinId="8" customBuiltin="1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12371;&#12398;&#12471;&#12540;&#12488;&#12434;info@mori-m-foundation.or.jp&#12414;&#12391;&#12362;&#36865;&#12426;&#12367;&#12384;&#12373;&#1235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10"/>
  <sheetViews>
    <sheetView showGridLines="0" zoomScale="115" zoomScaleNormal="115" zoomScaleSheetLayoutView="100" workbookViewId="0">
      <selection activeCell="C9" sqref="C9"/>
    </sheetView>
  </sheetViews>
  <sheetFormatPr defaultColWidth="9.296875" defaultRowHeight="15" x14ac:dyDescent="0.45"/>
  <cols>
    <col min="1" max="1" width="9.296875" style="1"/>
    <col min="2" max="2" width="14.3984375" style="4" bestFit="1" customWidth="1"/>
    <col min="3" max="3" width="100.69921875" style="1" customWidth="1"/>
    <col min="4" max="16384" width="9.296875" style="1"/>
  </cols>
  <sheetData>
    <row r="2" spans="2:3" x14ac:dyDescent="0.45">
      <c r="B2" s="51" t="s">
        <v>48</v>
      </c>
      <c r="C2" s="51"/>
    </row>
    <row r="3" spans="2:3" ht="90" x14ac:dyDescent="0.45">
      <c r="B3" s="3" t="s">
        <v>39</v>
      </c>
      <c r="C3" s="6" t="s">
        <v>217</v>
      </c>
    </row>
    <row r="4" spans="2:3" ht="60" x14ac:dyDescent="0.45">
      <c r="B4" s="3" t="s">
        <v>36</v>
      </c>
      <c r="C4" s="2" t="s">
        <v>42</v>
      </c>
    </row>
    <row r="5" spans="2:3" ht="75" x14ac:dyDescent="0.45">
      <c r="B5" s="3" t="s">
        <v>35</v>
      </c>
      <c r="C5" s="2" t="s">
        <v>54</v>
      </c>
    </row>
    <row r="6" spans="2:3" ht="60" x14ac:dyDescent="0.45">
      <c r="B6" s="3" t="s">
        <v>37</v>
      </c>
      <c r="C6" s="2" t="s">
        <v>43</v>
      </c>
    </row>
    <row r="7" spans="2:3" ht="30" x14ac:dyDescent="0.45">
      <c r="B7" s="3" t="s">
        <v>44</v>
      </c>
      <c r="C7" s="2" t="s">
        <v>57</v>
      </c>
    </row>
    <row r="8" spans="2:3" ht="30" x14ac:dyDescent="0.45">
      <c r="B8" s="3" t="s">
        <v>41</v>
      </c>
      <c r="C8" s="2" t="s">
        <v>49</v>
      </c>
    </row>
    <row r="9" spans="2:3" ht="45" x14ac:dyDescent="0.45">
      <c r="B9" s="39" t="s">
        <v>230</v>
      </c>
      <c r="C9" s="38" t="s">
        <v>233</v>
      </c>
    </row>
    <row r="10" spans="2:3" ht="90" x14ac:dyDescent="0.45">
      <c r="B10" s="3" t="s">
        <v>38</v>
      </c>
      <c r="C10" s="2" t="s">
        <v>56</v>
      </c>
    </row>
  </sheetData>
  <mergeCells count="1">
    <mergeCell ref="B2:C2"/>
  </mergeCells>
  <phoneticPr fontId="2"/>
  <pageMargins left="0.25" right="0.25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L164"/>
  <sheetViews>
    <sheetView showGridLines="0" tabSelected="1" zoomScaleNormal="100" zoomScaleSheetLayoutView="100" workbookViewId="0">
      <pane ySplit="10" topLeftCell="A11" activePane="bottomLeft" state="frozen"/>
      <selection pane="bottomLeft" activeCell="I25" sqref="I25"/>
    </sheetView>
  </sheetViews>
  <sheetFormatPr defaultColWidth="9.296875" defaultRowHeight="15" x14ac:dyDescent="0.45"/>
  <cols>
    <col min="1" max="1" width="3.09765625" customWidth="1"/>
    <col min="2" max="2" width="29.69921875" style="1" customWidth="1"/>
    <col min="3" max="3" width="6.59765625" style="19" hidden="1" customWidth="1"/>
    <col min="4" max="4" width="19.59765625" hidden="1" customWidth="1"/>
    <col min="5" max="5" width="82.8984375" customWidth="1"/>
    <col min="6" max="6" width="9.69921875" style="19" hidden="1" customWidth="1"/>
    <col min="7" max="7" width="9.69921875" style="9" hidden="1" customWidth="1"/>
    <col min="8" max="10" width="10.8984375" style="9" customWidth="1"/>
  </cols>
  <sheetData>
    <row r="1" spans="1:10" x14ac:dyDescent="0.45">
      <c r="J1" s="50" t="s">
        <v>251</v>
      </c>
    </row>
    <row r="2" spans="1:10" s="24" customFormat="1" hidden="1" x14ac:dyDescent="0.45">
      <c r="A2" s="20" t="s">
        <v>175</v>
      </c>
      <c r="B2" s="21"/>
      <c r="C2" s="20" t="s">
        <v>175</v>
      </c>
      <c r="D2" s="20" t="s">
        <v>175</v>
      </c>
      <c r="E2" s="22" t="s">
        <v>55</v>
      </c>
      <c r="F2" s="20" t="s">
        <v>175</v>
      </c>
      <c r="G2" s="20" t="s">
        <v>175</v>
      </c>
      <c r="H2" s="23"/>
      <c r="J2" s="23"/>
    </row>
    <row r="3" spans="1:10" s="22" customFormat="1" hidden="1" x14ac:dyDescent="0.45">
      <c r="A3" s="25"/>
      <c r="B3" s="26"/>
      <c r="E3" s="22" t="s">
        <v>221</v>
      </c>
      <c r="G3" s="23"/>
      <c r="H3" s="23"/>
      <c r="I3" s="23"/>
      <c r="J3" s="23"/>
    </row>
    <row r="4" spans="1:10" s="22" customFormat="1" hidden="1" x14ac:dyDescent="0.45">
      <c r="A4" s="25"/>
      <c r="B4" s="26"/>
      <c r="C4" s="24"/>
      <c r="E4" s="22" t="s">
        <v>218</v>
      </c>
      <c r="F4" s="27" t="s">
        <v>50</v>
      </c>
      <c r="G4" s="23"/>
      <c r="H4" s="23"/>
      <c r="I4" s="23"/>
      <c r="J4" s="23"/>
    </row>
    <row r="5" spans="1:10" s="22" customFormat="1" hidden="1" x14ac:dyDescent="0.45">
      <c r="A5" s="25"/>
      <c r="B5" s="26"/>
      <c r="C5" s="24"/>
      <c r="E5" s="22" t="s">
        <v>219</v>
      </c>
      <c r="F5" s="27" t="s">
        <v>173</v>
      </c>
      <c r="G5" s="23"/>
      <c r="H5" s="23"/>
      <c r="I5" s="23"/>
      <c r="J5" s="23"/>
    </row>
    <row r="6" spans="1:10" s="22" customFormat="1" hidden="1" x14ac:dyDescent="0.45">
      <c r="A6" s="25"/>
      <c r="B6" s="26"/>
      <c r="C6" s="24"/>
      <c r="F6" s="27" t="s">
        <v>51</v>
      </c>
      <c r="G6" s="23"/>
      <c r="H6" s="23"/>
      <c r="I6" s="23"/>
    </row>
    <row r="7" spans="1:10" s="22" customFormat="1" hidden="1" x14ac:dyDescent="0.45">
      <c r="A7" s="25"/>
      <c r="B7" s="26"/>
      <c r="C7" s="22" t="s">
        <v>220</v>
      </c>
      <c r="F7" s="27" t="s">
        <v>53</v>
      </c>
      <c r="G7" s="23"/>
      <c r="H7" s="22" t="s">
        <v>200</v>
      </c>
      <c r="I7" s="23"/>
      <c r="J7" s="22" t="s">
        <v>200</v>
      </c>
    </row>
    <row r="8" spans="1:10" s="22" customFormat="1" hidden="1" x14ac:dyDescent="0.45">
      <c r="A8" s="25"/>
      <c r="B8" s="26"/>
      <c r="D8" s="22" t="s">
        <v>199</v>
      </c>
      <c r="F8" s="28" t="s">
        <v>176</v>
      </c>
      <c r="G8" s="23"/>
      <c r="H8" s="23"/>
      <c r="I8" s="23"/>
      <c r="J8" s="23"/>
    </row>
    <row r="9" spans="1:10" s="22" customFormat="1" x14ac:dyDescent="0.45">
      <c r="A9" s="7"/>
      <c r="B9" s="52" t="s">
        <v>210</v>
      </c>
      <c r="C9" s="52"/>
      <c r="D9" s="52"/>
      <c r="E9" s="52"/>
      <c r="F9" s="52"/>
      <c r="G9" s="52"/>
      <c r="H9" s="52"/>
      <c r="I9" s="52"/>
      <c r="J9" s="52"/>
    </row>
    <row r="10" spans="1:10" s="7" customFormat="1" x14ac:dyDescent="0.45">
      <c r="B10" s="3" t="s">
        <v>209</v>
      </c>
      <c r="C10" s="16" t="s">
        <v>197</v>
      </c>
      <c r="D10" s="29" t="s">
        <v>209</v>
      </c>
      <c r="E10" s="29" t="s">
        <v>29</v>
      </c>
      <c r="F10" s="16" t="s">
        <v>211</v>
      </c>
      <c r="G10" s="16" t="s">
        <v>212</v>
      </c>
      <c r="H10" s="16" t="s">
        <v>25</v>
      </c>
      <c r="I10" s="16" t="s">
        <v>27</v>
      </c>
      <c r="J10" s="16" t="s">
        <v>213</v>
      </c>
    </row>
    <row r="11" spans="1:10" x14ac:dyDescent="0.45">
      <c r="B11" s="61" t="s">
        <v>140</v>
      </c>
      <c r="C11" s="17" t="str">
        <f ca="1">IF(I11="","",COUNT(C$1:INDIRECT(CONCATENATE("R",ROW()-1,"C",COLUMN()),FALSE))+1)</f>
        <v/>
      </c>
      <c r="D11" s="30" t="s">
        <v>177</v>
      </c>
      <c r="E11" s="13" t="s">
        <v>252</v>
      </c>
      <c r="F11" s="27" t="s">
        <v>173</v>
      </c>
      <c r="G11" s="31">
        <v>30000</v>
      </c>
      <c r="H11" s="18">
        <f>IF(F11="売切","売切",G11*1.1)</f>
        <v>33000</v>
      </c>
      <c r="I11" s="5"/>
      <c r="J11" s="18" t="str">
        <f>IF(H11="売切","売切",IF(I11="","-",H11*I11))</f>
        <v>-</v>
      </c>
    </row>
    <row r="12" spans="1:10" x14ac:dyDescent="0.45">
      <c r="B12" s="62"/>
      <c r="C12" s="17" t="str">
        <f ca="1">IF(I12="","",COUNT(C$1:INDIRECT(CONCATENATE("R",ROW()-1,"C",COLUMN()),FALSE))+1)</f>
        <v/>
      </c>
      <c r="D12" s="30" t="s">
        <v>177</v>
      </c>
      <c r="E12" s="13" t="s">
        <v>253</v>
      </c>
      <c r="F12" s="27" t="s">
        <v>51</v>
      </c>
      <c r="G12" s="31">
        <v>24000</v>
      </c>
      <c r="H12" s="18">
        <f t="shared" ref="H12" si="0">IF(F12="売切","売切",G12*1.1)</f>
        <v>26400.000000000004</v>
      </c>
      <c r="I12" s="5"/>
      <c r="J12" s="18" t="str">
        <f t="shared" ref="J12" si="1">IF(H12="売切","売切",IF(I12="","-",H12*I12))</f>
        <v>-</v>
      </c>
    </row>
    <row r="13" spans="1:10" x14ac:dyDescent="0.45">
      <c r="B13" s="62"/>
      <c r="C13" s="17" t="str">
        <f ca="1">IF(I13="","",COUNT(C$1:INDIRECT(CONCATENATE("R",ROW()-1,"C",COLUMN()),FALSE))+1)</f>
        <v/>
      </c>
      <c r="D13" s="30" t="s">
        <v>177</v>
      </c>
      <c r="E13" s="13" t="s">
        <v>244</v>
      </c>
      <c r="F13" s="27" t="s">
        <v>173</v>
      </c>
      <c r="G13" s="31">
        <v>30000</v>
      </c>
      <c r="H13" s="18">
        <f>IF(F13="売切","売切",G13*1.1)</f>
        <v>33000</v>
      </c>
      <c r="I13" s="5"/>
      <c r="J13" s="18" t="str">
        <f>IF(H13="売切","売切",IF(I13="","-",H13*I13))</f>
        <v>-</v>
      </c>
    </row>
    <row r="14" spans="1:10" x14ac:dyDescent="0.45">
      <c r="B14" s="62"/>
      <c r="C14" s="17" t="str">
        <f ca="1">IF(I14="","",COUNT(C$1:INDIRECT(CONCATENATE("R",ROW()-1,"C",COLUMN()),FALSE))+1)</f>
        <v/>
      </c>
      <c r="D14" s="30" t="s">
        <v>177</v>
      </c>
      <c r="E14" s="13" t="s">
        <v>245</v>
      </c>
      <c r="F14" s="27" t="s">
        <v>51</v>
      </c>
      <c r="G14" s="31">
        <v>24000</v>
      </c>
      <c r="H14" s="18">
        <f t="shared" ref="H14" si="2">IF(F14="売切","売切",G14*1.1)</f>
        <v>26400.000000000004</v>
      </c>
      <c r="I14" s="5"/>
      <c r="J14" s="18" t="str">
        <f t="shared" ref="J14" si="3">IF(H14="売切","売切",IF(I14="","-",H14*I14))</f>
        <v>-</v>
      </c>
    </row>
    <row r="15" spans="1:10" x14ac:dyDescent="0.45">
      <c r="B15" s="62"/>
      <c r="C15" s="17" t="str">
        <f ca="1">IF(I15="","",COUNT(C$1:INDIRECT(CONCATENATE("R",ROW()-1,"C",COLUMN()),FALSE))+1)</f>
        <v/>
      </c>
      <c r="D15" s="30" t="s">
        <v>177</v>
      </c>
      <c r="E15" s="13" t="s">
        <v>234</v>
      </c>
      <c r="F15" s="27" t="s">
        <v>173</v>
      </c>
      <c r="G15" s="31">
        <v>30000</v>
      </c>
      <c r="H15" s="18">
        <f>IF(F15="売切","売切",G15*1.1)</f>
        <v>33000</v>
      </c>
      <c r="I15" s="5"/>
      <c r="J15" s="18" t="str">
        <f>IF(H15="売切","売切",IF(I15="","-",H15*I15))</f>
        <v>-</v>
      </c>
    </row>
    <row r="16" spans="1:10" x14ac:dyDescent="0.45">
      <c r="B16" s="62"/>
      <c r="C16" s="17" t="str">
        <f ca="1">IF(I16="","",COUNT(C$1:INDIRECT(CONCATENATE("R",ROW()-1,"C",COLUMN()),FALSE))+1)</f>
        <v/>
      </c>
      <c r="D16" s="30" t="s">
        <v>177</v>
      </c>
      <c r="E16" s="13" t="s">
        <v>235</v>
      </c>
      <c r="F16" s="27" t="s">
        <v>51</v>
      </c>
      <c r="G16" s="31">
        <v>24000</v>
      </c>
      <c r="H16" s="18">
        <f t="shared" ref="H16" si="4">IF(F16="売切","売切",G16*1.1)</f>
        <v>26400.000000000004</v>
      </c>
      <c r="I16" s="5"/>
      <c r="J16" s="18" t="str">
        <f t="shared" ref="J16" si="5">IF(H16="売切","売切",IF(I16="","-",H16*I16))</f>
        <v>-</v>
      </c>
    </row>
    <row r="17" spans="1:12" x14ac:dyDescent="0.45">
      <c r="B17" s="62"/>
      <c r="C17" s="17" t="str">
        <f ca="1">IF(I17="","",COUNT(C$1:INDIRECT(CONCATENATE("R",ROW()-1,"C",COLUMN()),FALSE))+1)</f>
        <v/>
      </c>
      <c r="D17" s="30" t="s">
        <v>177</v>
      </c>
      <c r="E17" s="13" t="s">
        <v>227</v>
      </c>
      <c r="F17" s="27" t="s">
        <v>173</v>
      </c>
      <c r="G17" s="31">
        <v>30000</v>
      </c>
      <c r="H17" s="18">
        <f>IF(F17="売切","売切",G17*1.1)</f>
        <v>33000</v>
      </c>
      <c r="I17" s="5"/>
      <c r="J17" s="18" t="str">
        <f>IF(H17="売切","売切",IF(I17="","-",H17*I17))</f>
        <v>-</v>
      </c>
    </row>
    <row r="18" spans="1:12" x14ac:dyDescent="0.45">
      <c r="B18" s="62"/>
      <c r="C18" s="17" t="str">
        <f ca="1">IF(I18="","",COUNT(C$1:INDIRECT(CONCATENATE("R",ROW()-1,"C",COLUMN()),FALSE))+1)</f>
        <v/>
      </c>
      <c r="D18" s="30" t="s">
        <v>177</v>
      </c>
      <c r="E18" s="13" t="s">
        <v>228</v>
      </c>
      <c r="F18" s="27" t="s">
        <v>51</v>
      </c>
      <c r="G18" s="31">
        <v>24000</v>
      </c>
      <c r="H18" s="18">
        <f t="shared" ref="H18" si="6">IF(F18="売切","売切",G18*1.1)</f>
        <v>26400.000000000004</v>
      </c>
      <c r="I18" s="5"/>
      <c r="J18" s="18" t="str">
        <f t="shared" ref="J18" si="7">IF(H18="売切","売切",IF(I18="","-",H18*I18))</f>
        <v>-</v>
      </c>
    </row>
    <row r="19" spans="1:12" ht="15" customHeight="1" x14ac:dyDescent="0.45">
      <c r="B19" s="62"/>
      <c r="C19" s="17" t="str">
        <f ca="1">IF(I19="","",COUNT(C$1:INDIRECT(CONCATENATE("R",ROW()-1,"C",COLUMN()),FALSE))+1)</f>
        <v/>
      </c>
      <c r="D19" s="30" t="s">
        <v>177</v>
      </c>
      <c r="E19" s="13" t="s">
        <v>223</v>
      </c>
      <c r="F19" s="27" t="s">
        <v>173</v>
      </c>
      <c r="G19" s="31">
        <v>30000</v>
      </c>
      <c r="H19" s="18">
        <f>IF(F19="売切","売切",G19*1.1)</f>
        <v>33000</v>
      </c>
      <c r="I19" s="5"/>
      <c r="J19" s="18" t="str">
        <f>IF(H19="売切","売切",IF(I19="","-",H19*I19))</f>
        <v>-</v>
      </c>
    </row>
    <row r="20" spans="1:12" x14ac:dyDescent="0.45">
      <c r="B20" s="62"/>
      <c r="C20" s="17" t="str">
        <f ca="1">IF(I20="","",COUNT(C$1:INDIRECT(CONCATENATE("R",ROW()-1,"C",COLUMN()),FALSE))+1)</f>
        <v/>
      </c>
      <c r="D20" s="30" t="s">
        <v>177</v>
      </c>
      <c r="E20" s="13" t="s">
        <v>224</v>
      </c>
      <c r="F20" s="27" t="s">
        <v>51</v>
      </c>
      <c r="G20" s="31">
        <v>24000</v>
      </c>
      <c r="H20" s="18">
        <f t="shared" ref="H20" si="8">IF(F20="売切","売切",G20*1.1)</f>
        <v>26400.000000000004</v>
      </c>
      <c r="I20" s="5"/>
      <c r="J20" s="18" t="str">
        <f t="shared" ref="J20" si="9">IF(H20="売切","売切",IF(I20="","-",H20*I20))</f>
        <v>-</v>
      </c>
    </row>
    <row r="21" spans="1:12" ht="15.75" customHeight="1" x14ac:dyDescent="0.45">
      <c r="B21" s="62"/>
      <c r="C21" s="17" t="str">
        <f ca="1">IF(I21="","",COUNT(C$1:INDIRECT(CONCATENATE("R",ROW()-1,"C",COLUMN()),FALSE))+1)</f>
        <v/>
      </c>
      <c r="D21" s="30" t="s">
        <v>177</v>
      </c>
      <c r="E21" s="13" t="s">
        <v>161</v>
      </c>
      <c r="F21" s="27" t="s">
        <v>173</v>
      </c>
      <c r="G21" s="31">
        <v>30000</v>
      </c>
      <c r="H21" s="18">
        <f>IF(F21="売切","売切",G21*1.1)</f>
        <v>33000</v>
      </c>
      <c r="I21" s="5"/>
      <c r="J21" s="18" t="str">
        <f>IF(H21="売切","売切",IF(I21="","-",H21*I21))</f>
        <v>-</v>
      </c>
    </row>
    <row r="22" spans="1:12" x14ac:dyDescent="0.45">
      <c r="B22" s="62"/>
      <c r="C22" s="17" t="str">
        <f ca="1">IF(I22="","",COUNT(C$1:INDIRECT(CONCATENATE("R",ROW()-1,"C",COLUMN()),FALSE))+1)</f>
        <v/>
      </c>
      <c r="D22" s="30" t="s">
        <v>177</v>
      </c>
      <c r="E22" s="13" t="s">
        <v>142</v>
      </c>
      <c r="F22" s="27" t="s">
        <v>51</v>
      </c>
      <c r="G22" s="31">
        <v>24000</v>
      </c>
      <c r="H22" s="18">
        <f t="shared" ref="H22:H64" si="10">IF(F22="売切","売切",G22*1.1)</f>
        <v>26400.000000000004</v>
      </c>
      <c r="I22" s="5"/>
      <c r="J22" s="18" t="str">
        <f t="shared" ref="J22:J64" si="11">IF(H22="売切","売切",IF(I22="","-",H22*I22))</f>
        <v>-</v>
      </c>
    </row>
    <row r="23" spans="1:12" x14ac:dyDescent="0.45">
      <c r="B23" s="62"/>
      <c r="C23" s="17" t="str">
        <f ca="1">IF(I23="","",COUNT(C$1:INDIRECT(CONCATENATE("R",ROW()-1,"C",COLUMN()),FALSE))+1)</f>
        <v/>
      </c>
      <c r="D23" s="30" t="s">
        <v>177</v>
      </c>
      <c r="E23" s="13" t="s">
        <v>162</v>
      </c>
      <c r="F23" s="27" t="s">
        <v>173</v>
      </c>
      <c r="G23" s="31">
        <v>29999.999999999996</v>
      </c>
      <c r="H23" s="18">
        <f t="shared" si="10"/>
        <v>33000</v>
      </c>
      <c r="I23" s="5"/>
      <c r="J23" s="18" t="str">
        <f t="shared" si="11"/>
        <v>-</v>
      </c>
    </row>
    <row r="24" spans="1:12" ht="15.5" thickBot="1" x14ac:dyDescent="0.5">
      <c r="B24" s="63"/>
      <c r="C24" s="17" t="str">
        <f ca="1">IF(I24="","",COUNT(C$1:INDIRECT(CONCATENATE("R",ROW()-1,"C",COLUMN()),FALSE))+1)</f>
        <v/>
      </c>
      <c r="D24" s="30" t="s">
        <v>177</v>
      </c>
      <c r="E24" s="45" t="s">
        <v>143</v>
      </c>
      <c r="F24" s="46" t="s">
        <v>51</v>
      </c>
      <c r="G24" s="47">
        <v>24000</v>
      </c>
      <c r="H24" s="48">
        <f t="shared" si="10"/>
        <v>26400.000000000004</v>
      </c>
      <c r="I24" s="49"/>
      <c r="J24" s="48" t="str">
        <f t="shared" si="11"/>
        <v>-</v>
      </c>
    </row>
    <row r="25" spans="1:12" s="19" customFormat="1" x14ac:dyDescent="0.45">
      <c r="A25"/>
      <c r="B25" s="53"/>
      <c r="C25" s="17" t="str">
        <f ca="1">IF(I25="","",COUNT(C$1:INDIRECT(CONCATENATE("R",ROW()-1,"C",COLUMN()),FALSE))+1)</f>
        <v/>
      </c>
      <c r="D25" s="30" t="s">
        <v>178</v>
      </c>
      <c r="E25" s="13" t="s">
        <v>254</v>
      </c>
      <c r="F25" s="27" t="s">
        <v>173</v>
      </c>
      <c r="G25" s="31">
        <v>18500</v>
      </c>
      <c r="H25" s="18">
        <f t="shared" si="10"/>
        <v>20350</v>
      </c>
      <c r="I25" s="5"/>
      <c r="J25" s="18" t="str">
        <f t="shared" si="11"/>
        <v>-</v>
      </c>
      <c r="K25"/>
      <c r="L25"/>
    </row>
    <row r="26" spans="1:12" s="19" customFormat="1" x14ac:dyDescent="0.45">
      <c r="A26"/>
      <c r="B26" s="53"/>
      <c r="C26" s="17" t="str">
        <f ca="1">IF(I26="","",COUNT(C$1:INDIRECT(CONCATENATE("R",ROW()-1,"C",COLUMN()),FALSE))+1)</f>
        <v/>
      </c>
      <c r="D26" s="30" t="s">
        <v>178</v>
      </c>
      <c r="E26" s="13" t="s">
        <v>255</v>
      </c>
      <c r="F26" s="27" t="s">
        <v>51</v>
      </c>
      <c r="G26" s="31">
        <v>15000</v>
      </c>
      <c r="H26" s="18">
        <f t="shared" si="10"/>
        <v>16500</v>
      </c>
      <c r="I26" s="5"/>
      <c r="J26" s="18" t="str">
        <f t="shared" si="11"/>
        <v>-</v>
      </c>
      <c r="K26"/>
      <c r="L26"/>
    </row>
    <row r="27" spans="1:12" s="19" customFormat="1" x14ac:dyDescent="0.45">
      <c r="A27"/>
      <c r="B27" s="53"/>
      <c r="C27" s="17" t="str">
        <f ca="1">IF(I27="","",COUNT(C$1:INDIRECT(CONCATENATE("R",ROW()-1,"C",COLUMN()),FALSE))+1)</f>
        <v/>
      </c>
      <c r="D27" s="30" t="s">
        <v>178</v>
      </c>
      <c r="E27" s="13" t="s">
        <v>249</v>
      </c>
      <c r="F27" s="27" t="s">
        <v>173</v>
      </c>
      <c r="G27" s="31">
        <v>18500</v>
      </c>
      <c r="H27" s="18">
        <f t="shared" si="10"/>
        <v>20350</v>
      </c>
      <c r="I27" s="5"/>
      <c r="J27" s="18" t="str">
        <f t="shared" si="11"/>
        <v>-</v>
      </c>
      <c r="K27"/>
      <c r="L27"/>
    </row>
    <row r="28" spans="1:12" s="19" customFormat="1" x14ac:dyDescent="0.45">
      <c r="A28"/>
      <c r="B28" s="53"/>
      <c r="C28" s="17" t="str">
        <f ca="1">IF(I28="","",COUNT(C$1:INDIRECT(CONCATENATE("R",ROW()-1,"C",COLUMN()),FALSE))+1)</f>
        <v/>
      </c>
      <c r="D28" s="30" t="s">
        <v>178</v>
      </c>
      <c r="E28" s="13" t="s">
        <v>247</v>
      </c>
      <c r="F28" s="27" t="s">
        <v>51</v>
      </c>
      <c r="G28" s="31">
        <v>15000</v>
      </c>
      <c r="H28" s="18">
        <f t="shared" si="10"/>
        <v>16500</v>
      </c>
      <c r="I28" s="5"/>
      <c r="J28" s="18" t="str">
        <f t="shared" si="11"/>
        <v>-</v>
      </c>
      <c r="K28"/>
      <c r="L28"/>
    </row>
    <row r="29" spans="1:12" s="19" customFormat="1" x14ac:dyDescent="0.45">
      <c r="A29"/>
      <c r="B29" s="53"/>
      <c r="C29" s="17" t="str">
        <f ca="1">IF(I29="","",COUNT(C$1:INDIRECT(CONCATENATE("R",ROW()-1,"C",COLUMN()),FALSE))+1)</f>
        <v/>
      </c>
      <c r="D29" s="30" t="s">
        <v>178</v>
      </c>
      <c r="E29" s="13" t="s">
        <v>246</v>
      </c>
      <c r="F29" s="27" t="s">
        <v>173</v>
      </c>
      <c r="G29" s="31">
        <v>18500</v>
      </c>
      <c r="H29" s="18">
        <f t="shared" ref="H29:H30" si="12">IF(F29="売切","売切",G29*1.1)</f>
        <v>20350</v>
      </c>
      <c r="I29" s="5"/>
      <c r="J29" s="18" t="str">
        <f t="shared" ref="J29:J30" si="13">IF(H29="売切","売切",IF(I29="","-",H29*I29))</f>
        <v>-</v>
      </c>
      <c r="K29"/>
      <c r="L29"/>
    </row>
    <row r="30" spans="1:12" s="19" customFormat="1" x14ac:dyDescent="0.45">
      <c r="A30"/>
      <c r="B30" s="53"/>
      <c r="C30" s="17" t="str">
        <f ca="1">IF(I30="","",COUNT(C$1:INDIRECT(CONCATENATE("R",ROW()-1,"C",COLUMN()),FALSE))+1)</f>
        <v/>
      </c>
      <c r="D30" s="30" t="s">
        <v>178</v>
      </c>
      <c r="E30" s="13" t="s">
        <v>240</v>
      </c>
      <c r="F30" s="27" t="s">
        <v>51</v>
      </c>
      <c r="G30" s="31">
        <v>15000</v>
      </c>
      <c r="H30" s="18">
        <f t="shared" si="12"/>
        <v>16500</v>
      </c>
      <c r="I30" s="5"/>
      <c r="J30" s="18" t="str">
        <f t="shared" si="13"/>
        <v>-</v>
      </c>
      <c r="K30"/>
      <c r="L30"/>
    </row>
    <row r="31" spans="1:12" s="19" customFormat="1" x14ac:dyDescent="0.45">
      <c r="A31"/>
      <c r="B31" s="53"/>
      <c r="C31" s="17" t="str">
        <f ca="1">IF(I31="","",COUNT(C$1:INDIRECT(CONCATENATE("R",ROW()-1,"C",COLUMN()),FALSE))+1)</f>
        <v/>
      </c>
      <c r="D31" s="30" t="s">
        <v>178</v>
      </c>
      <c r="E31" s="13" t="s">
        <v>231</v>
      </c>
      <c r="F31" s="27" t="s">
        <v>173</v>
      </c>
      <c r="G31" s="31">
        <v>18500</v>
      </c>
      <c r="H31" s="18">
        <f t="shared" si="10"/>
        <v>20350</v>
      </c>
      <c r="I31" s="5"/>
      <c r="J31" s="18" t="str">
        <f t="shared" si="11"/>
        <v>-</v>
      </c>
      <c r="K31"/>
      <c r="L31"/>
    </row>
    <row r="32" spans="1:12" s="19" customFormat="1" x14ac:dyDescent="0.45">
      <c r="A32"/>
      <c r="B32" s="53"/>
      <c r="C32" s="17" t="str">
        <f ca="1">IF(I32="","",COUNT(C$1:INDIRECT(CONCATENATE("R",ROW()-1,"C",COLUMN()),FALSE))+1)</f>
        <v/>
      </c>
      <c r="D32" s="30" t="s">
        <v>178</v>
      </c>
      <c r="E32" s="13" t="s">
        <v>232</v>
      </c>
      <c r="F32" s="27" t="s">
        <v>51</v>
      </c>
      <c r="G32" s="31">
        <v>15000</v>
      </c>
      <c r="H32" s="18">
        <f t="shared" si="10"/>
        <v>16500</v>
      </c>
      <c r="I32" s="5"/>
      <c r="J32" s="18" t="str">
        <f t="shared" si="11"/>
        <v>-</v>
      </c>
      <c r="K32"/>
      <c r="L32"/>
    </row>
    <row r="33" spans="1:12" s="19" customFormat="1" x14ac:dyDescent="0.45">
      <c r="A33"/>
      <c r="B33" s="53"/>
      <c r="C33" s="17" t="str">
        <f ca="1">IF(I33="","",COUNT(C$1:INDIRECT(CONCATENATE("R",ROW()-1,"C",COLUMN()),FALSE))+1)</f>
        <v/>
      </c>
      <c r="D33" s="30" t="s">
        <v>178</v>
      </c>
      <c r="E33" s="13" t="s">
        <v>225</v>
      </c>
      <c r="F33" s="27" t="s">
        <v>173</v>
      </c>
      <c r="G33" s="31">
        <v>18500</v>
      </c>
      <c r="H33" s="18">
        <f t="shared" ref="H33:H34" si="14">IF(F33="売切","売切",G33*1.1)</f>
        <v>20350</v>
      </c>
      <c r="I33" s="5"/>
      <c r="J33" s="18" t="str">
        <f t="shared" ref="J33:J34" si="15">IF(H33="売切","売切",IF(I33="","-",H33*I33))</f>
        <v>-</v>
      </c>
      <c r="K33"/>
      <c r="L33"/>
    </row>
    <row r="34" spans="1:12" s="19" customFormat="1" x14ac:dyDescent="0.45">
      <c r="A34"/>
      <c r="B34" s="53"/>
      <c r="C34" s="17" t="str">
        <f ca="1">IF(I34="","",COUNT(C$1:INDIRECT(CONCATENATE("R",ROW()-1,"C",COLUMN()),FALSE))+1)</f>
        <v/>
      </c>
      <c r="D34" s="30" t="s">
        <v>178</v>
      </c>
      <c r="E34" s="13" t="s">
        <v>226</v>
      </c>
      <c r="F34" s="27" t="s">
        <v>51</v>
      </c>
      <c r="G34" s="31">
        <v>15000</v>
      </c>
      <c r="H34" s="18">
        <f t="shared" si="14"/>
        <v>16500</v>
      </c>
      <c r="I34" s="5"/>
      <c r="J34" s="18" t="str">
        <f t="shared" si="15"/>
        <v>-</v>
      </c>
      <c r="K34"/>
      <c r="L34"/>
    </row>
    <row r="35" spans="1:12" s="19" customFormat="1" x14ac:dyDescent="0.45">
      <c r="A35"/>
      <c r="B35" s="53"/>
      <c r="C35" s="17" t="str">
        <f ca="1">IF(I35="","",COUNT(C$1:INDIRECT(CONCATENATE("R",ROW()-1,"C",COLUMN()),FALSE))+1)</f>
        <v/>
      </c>
      <c r="D35" s="30" t="s">
        <v>178</v>
      </c>
      <c r="E35" s="13" t="s">
        <v>163</v>
      </c>
      <c r="F35" s="27" t="s">
        <v>173</v>
      </c>
      <c r="G35" s="31">
        <v>18500</v>
      </c>
      <c r="H35" s="18">
        <f t="shared" ref="H35:H36" si="16">IF(F35="売切","売切",G35*1.1)</f>
        <v>20350</v>
      </c>
      <c r="I35" s="5"/>
      <c r="J35" s="18" t="str">
        <f t="shared" ref="J35:J36" si="17">IF(H35="売切","売切",IF(I35="","-",H35*I35))</f>
        <v>-</v>
      </c>
      <c r="K35"/>
      <c r="L35"/>
    </row>
    <row r="36" spans="1:12" s="19" customFormat="1" x14ac:dyDescent="0.45">
      <c r="A36"/>
      <c r="B36" s="53"/>
      <c r="C36" s="17" t="str">
        <f ca="1">IF(I36="","",COUNT(C$1:INDIRECT(CONCATENATE("R",ROW()-1,"C",COLUMN()),FALSE))+1)</f>
        <v/>
      </c>
      <c r="D36" s="30" t="s">
        <v>178</v>
      </c>
      <c r="E36" s="13" t="s">
        <v>144</v>
      </c>
      <c r="F36" s="27" t="s">
        <v>51</v>
      </c>
      <c r="G36" s="31">
        <v>15000</v>
      </c>
      <c r="H36" s="18">
        <f t="shared" si="16"/>
        <v>16500</v>
      </c>
      <c r="I36" s="5"/>
      <c r="J36" s="18" t="str">
        <f t="shared" si="17"/>
        <v>-</v>
      </c>
      <c r="K36"/>
      <c r="L36"/>
    </row>
    <row r="37" spans="1:12" s="19" customFormat="1" x14ac:dyDescent="0.45">
      <c r="A37"/>
      <c r="B37" s="53"/>
      <c r="C37" s="17" t="str">
        <f ca="1">IF(I37="","",COUNT(C$1:INDIRECT(CONCATENATE("R",ROW()-1,"C",COLUMN()),FALSE))+1)</f>
        <v/>
      </c>
      <c r="D37" s="30" t="s">
        <v>178</v>
      </c>
      <c r="E37" s="13" t="s">
        <v>164</v>
      </c>
      <c r="F37" s="27" t="s">
        <v>173</v>
      </c>
      <c r="G37" s="31">
        <v>18500</v>
      </c>
      <c r="H37" s="18">
        <f t="shared" si="10"/>
        <v>20350</v>
      </c>
      <c r="I37" s="5"/>
      <c r="J37" s="18" t="str">
        <f t="shared" si="11"/>
        <v>-</v>
      </c>
      <c r="K37"/>
      <c r="L37"/>
    </row>
    <row r="38" spans="1:12" s="19" customFormat="1" x14ac:dyDescent="0.45">
      <c r="A38"/>
      <c r="B38" s="53"/>
      <c r="C38" s="17" t="str">
        <f ca="1">IF(I38="","",COUNT(C$1:INDIRECT(CONCATENATE("R",ROW()-1,"C",COLUMN()),FALSE))+1)</f>
        <v/>
      </c>
      <c r="D38" s="30" t="s">
        <v>178</v>
      </c>
      <c r="E38" s="13" t="s">
        <v>145</v>
      </c>
      <c r="F38" s="27" t="s">
        <v>51</v>
      </c>
      <c r="G38" s="31">
        <v>15000</v>
      </c>
      <c r="H38" s="18">
        <f t="shared" si="10"/>
        <v>16500</v>
      </c>
      <c r="I38" s="5"/>
      <c r="J38" s="18" t="str">
        <f t="shared" si="11"/>
        <v>-</v>
      </c>
      <c r="K38"/>
      <c r="L38"/>
    </row>
    <row r="39" spans="1:12" s="19" customFormat="1" x14ac:dyDescent="0.45">
      <c r="A39"/>
      <c r="B39" s="53"/>
      <c r="C39" s="17" t="str">
        <f ca="1">IF(I39="","",COUNT(C$1:INDIRECT(CONCATENATE("R",ROW()-1,"C",COLUMN()),FALSE))+1)</f>
        <v/>
      </c>
      <c r="D39" s="30" t="s">
        <v>178</v>
      </c>
      <c r="E39" s="13" t="s">
        <v>165</v>
      </c>
      <c r="F39" s="27" t="s">
        <v>173</v>
      </c>
      <c r="G39" s="31">
        <v>18500</v>
      </c>
      <c r="H39" s="18">
        <f t="shared" si="10"/>
        <v>20350</v>
      </c>
      <c r="I39" s="5"/>
      <c r="J39" s="18" t="str">
        <f t="shared" si="11"/>
        <v>-</v>
      </c>
      <c r="K39"/>
      <c r="L39"/>
    </row>
    <row r="40" spans="1:12" s="19" customFormat="1" x14ac:dyDescent="0.45">
      <c r="A40"/>
      <c r="B40" s="53"/>
      <c r="C40" s="17" t="str">
        <f ca="1">IF(I40="","",COUNT(C$1:INDIRECT(CONCATENATE("R",ROW()-1,"C",COLUMN()),FALSE))+1)</f>
        <v/>
      </c>
      <c r="D40" s="30" t="s">
        <v>178</v>
      </c>
      <c r="E40" s="13" t="s">
        <v>146</v>
      </c>
      <c r="F40" s="27" t="s">
        <v>51</v>
      </c>
      <c r="G40" s="31">
        <v>15000</v>
      </c>
      <c r="H40" s="18">
        <f t="shared" si="10"/>
        <v>16500</v>
      </c>
      <c r="I40" s="5"/>
      <c r="J40" s="18" t="str">
        <f t="shared" si="11"/>
        <v>-</v>
      </c>
      <c r="K40"/>
      <c r="L40"/>
    </row>
    <row r="41" spans="1:12" s="19" customFormat="1" x14ac:dyDescent="0.45">
      <c r="A41"/>
      <c r="B41" s="53"/>
      <c r="C41" s="17" t="str">
        <f ca="1">IF(I41="","",COUNT(C$1:INDIRECT(CONCATENATE("R",ROW()-1,"C",COLUMN()),FALSE))+1)</f>
        <v/>
      </c>
      <c r="D41" s="30" t="s">
        <v>178</v>
      </c>
      <c r="E41" s="13" t="s">
        <v>166</v>
      </c>
      <c r="F41" s="27" t="s">
        <v>173</v>
      </c>
      <c r="G41" s="31">
        <v>14000</v>
      </c>
      <c r="H41" s="18">
        <f t="shared" si="10"/>
        <v>15400.000000000002</v>
      </c>
      <c r="I41" s="5"/>
      <c r="J41" s="18" t="str">
        <f t="shared" si="11"/>
        <v>-</v>
      </c>
      <c r="K41"/>
      <c r="L41"/>
    </row>
    <row r="42" spans="1:12" s="19" customFormat="1" x14ac:dyDescent="0.45">
      <c r="A42"/>
      <c r="B42" s="53"/>
      <c r="C42" s="17" t="str">
        <f ca="1">IF(I42="","",COUNT(C$1:INDIRECT(CONCATENATE("R",ROW()-1,"C",COLUMN()),FALSE))+1)</f>
        <v/>
      </c>
      <c r="D42" s="30" t="s">
        <v>178</v>
      </c>
      <c r="E42" s="13" t="s">
        <v>147</v>
      </c>
      <c r="F42" s="27" t="s">
        <v>51</v>
      </c>
      <c r="G42" s="31">
        <v>11900</v>
      </c>
      <c r="H42" s="18">
        <f t="shared" si="10"/>
        <v>13090.000000000002</v>
      </c>
      <c r="I42" s="5"/>
      <c r="J42" s="18" t="str">
        <f t="shared" si="11"/>
        <v>-</v>
      </c>
      <c r="K42"/>
      <c r="L42"/>
    </row>
    <row r="43" spans="1:12" s="19" customFormat="1" x14ac:dyDescent="0.45">
      <c r="A43"/>
      <c r="B43" s="53"/>
      <c r="C43" s="17" t="str">
        <f ca="1">IF(I43="","",COUNT(C$1:INDIRECT(CONCATENATE("R",ROW()-1,"C",COLUMN()),FALSE))+1)</f>
        <v/>
      </c>
      <c r="D43" s="30" t="s">
        <v>178</v>
      </c>
      <c r="E43" s="13" t="s">
        <v>167</v>
      </c>
      <c r="F43" s="27" t="s">
        <v>173</v>
      </c>
      <c r="G43" s="31">
        <v>14000</v>
      </c>
      <c r="H43" s="18">
        <f t="shared" si="10"/>
        <v>15400.000000000002</v>
      </c>
      <c r="I43" s="5"/>
      <c r="J43" s="18" t="str">
        <f t="shared" si="11"/>
        <v>-</v>
      </c>
      <c r="K43"/>
      <c r="L43"/>
    </row>
    <row r="44" spans="1:12" s="19" customFormat="1" x14ac:dyDescent="0.45">
      <c r="A44"/>
      <c r="B44" s="53"/>
      <c r="C44" s="17" t="str">
        <f ca="1">IF(I44="","",COUNT(C$1:INDIRECT(CONCATENATE("R",ROW()-1,"C",COLUMN()),FALSE))+1)</f>
        <v/>
      </c>
      <c r="D44" s="30" t="s">
        <v>178</v>
      </c>
      <c r="E44" s="13" t="s">
        <v>148</v>
      </c>
      <c r="F44" s="27" t="s">
        <v>51</v>
      </c>
      <c r="G44" s="31">
        <v>11900</v>
      </c>
      <c r="H44" s="18">
        <f t="shared" si="10"/>
        <v>13090.000000000002</v>
      </c>
      <c r="I44" s="5"/>
      <c r="J44" s="18" t="str">
        <f t="shared" si="11"/>
        <v>-</v>
      </c>
      <c r="K44"/>
      <c r="L44"/>
    </row>
    <row r="45" spans="1:12" s="19" customFormat="1" x14ac:dyDescent="0.45">
      <c r="A45"/>
      <c r="B45" s="53"/>
      <c r="C45" s="17" t="str">
        <f ca="1">IF(I45="","",COUNT(C$1:INDIRECT(CONCATENATE("R",ROW()-1,"C",COLUMN()),FALSE))+1)</f>
        <v/>
      </c>
      <c r="D45" s="30" t="s">
        <v>178</v>
      </c>
      <c r="E45" s="13" t="s">
        <v>168</v>
      </c>
      <c r="F45" s="27" t="s">
        <v>173</v>
      </c>
      <c r="G45" s="31">
        <v>14000</v>
      </c>
      <c r="H45" s="18">
        <f t="shared" si="10"/>
        <v>15400.000000000002</v>
      </c>
      <c r="I45" s="5"/>
      <c r="J45" s="18" t="str">
        <f t="shared" si="11"/>
        <v>-</v>
      </c>
      <c r="K45"/>
      <c r="L45"/>
    </row>
    <row r="46" spans="1:12" s="19" customFormat="1" x14ac:dyDescent="0.45">
      <c r="A46"/>
      <c r="B46" s="53"/>
      <c r="C46" s="17" t="str">
        <f ca="1">IF(I46="","",COUNT(C$1:INDIRECT(CONCATENATE("R",ROW()-1,"C",COLUMN()),FALSE))+1)</f>
        <v/>
      </c>
      <c r="D46" s="30" t="s">
        <v>178</v>
      </c>
      <c r="E46" s="13" t="s">
        <v>149</v>
      </c>
      <c r="F46" s="27" t="s">
        <v>51</v>
      </c>
      <c r="G46" s="31">
        <v>11900</v>
      </c>
      <c r="H46" s="18">
        <f t="shared" si="10"/>
        <v>13090.000000000002</v>
      </c>
      <c r="I46" s="5"/>
      <c r="J46" s="18" t="str">
        <f t="shared" si="11"/>
        <v>-</v>
      </c>
      <c r="K46"/>
      <c r="L46"/>
    </row>
    <row r="47" spans="1:12" s="19" customFormat="1" x14ac:dyDescent="0.45">
      <c r="A47"/>
      <c r="B47" s="53"/>
      <c r="C47" s="17" t="str">
        <f ca="1">IF(I47="","",COUNT(C$1:INDIRECT(CONCATENATE("R",ROW()-1,"C",COLUMN()),FALSE))+1)</f>
        <v/>
      </c>
      <c r="D47" s="30" t="s">
        <v>178</v>
      </c>
      <c r="E47" s="13" t="s">
        <v>169</v>
      </c>
      <c r="F47" s="27" t="s">
        <v>173</v>
      </c>
      <c r="G47" s="31">
        <v>14000</v>
      </c>
      <c r="H47" s="18">
        <f t="shared" si="10"/>
        <v>15400.000000000002</v>
      </c>
      <c r="I47" s="5"/>
      <c r="J47" s="18" t="str">
        <f t="shared" si="11"/>
        <v>-</v>
      </c>
      <c r="K47"/>
      <c r="L47"/>
    </row>
    <row r="48" spans="1:12" s="19" customFormat="1" x14ac:dyDescent="0.45">
      <c r="A48"/>
      <c r="B48" s="53"/>
      <c r="C48" s="17" t="str">
        <f ca="1">IF(I48="","",COUNT(C$1:INDIRECT(CONCATENATE("R",ROW()-1,"C",COLUMN()),FALSE))+1)</f>
        <v/>
      </c>
      <c r="D48" s="30" t="s">
        <v>178</v>
      </c>
      <c r="E48" s="34" t="s">
        <v>172</v>
      </c>
      <c r="F48" s="35" t="s">
        <v>53</v>
      </c>
      <c r="G48" s="36">
        <v>14000</v>
      </c>
      <c r="H48" s="36" t="str">
        <f t="shared" si="10"/>
        <v>売切</v>
      </c>
      <c r="I48" s="37"/>
      <c r="J48" s="36" t="str">
        <f t="shared" si="11"/>
        <v>売切</v>
      </c>
      <c r="K48"/>
      <c r="L48"/>
    </row>
    <row r="49" spans="1:12" s="19" customFormat="1" x14ac:dyDescent="0.45">
      <c r="A49"/>
      <c r="B49" s="53"/>
      <c r="C49" s="17" t="str">
        <f ca="1">IF(I49="","",COUNT(C$1:INDIRECT(CONCATENATE("R",ROW()-1,"C",COLUMN()),FALSE))+1)</f>
        <v/>
      </c>
      <c r="D49" s="30" t="s">
        <v>178</v>
      </c>
      <c r="E49" s="13" t="s">
        <v>170</v>
      </c>
      <c r="F49" s="27" t="s">
        <v>173</v>
      </c>
      <c r="G49" s="31">
        <v>14000</v>
      </c>
      <c r="H49" s="18">
        <f t="shared" si="10"/>
        <v>15400.000000000002</v>
      </c>
      <c r="I49" s="5"/>
      <c r="J49" s="18" t="str">
        <f t="shared" si="11"/>
        <v>-</v>
      </c>
      <c r="K49"/>
      <c r="L49"/>
    </row>
    <row r="50" spans="1:12" s="19" customFormat="1" ht="15.5" thickBot="1" x14ac:dyDescent="0.5">
      <c r="A50"/>
      <c r="B50" s="54"/>
      <c r="C50" s="17" t="str">
        <f ca="1">IF(I50="","",COUNT(C$1:INDIRECT(CONCATENATE("R",ROW()-1,"C",COLUMN()),FALSE))+1)</f>
        <v/>
      </c>
      <c r="D50" s="30" t="s">
        <v>178</v>
      </c>
      <c r="E50" s="45" t="s">
        <v>171</v>
      </c>
      <c r="F50" s="46" t="s">
        <v>173</v>
      </c>
      <c r="G50" s="47">
        <v>28000</v>
      </c>
      <c r="H50" s="48">
        <f t="shared" si="10"/>
        <v>30800.000000000004</v>
      </c>
      <c r="I50" s="49"/>
      <c r="J50" s="48" t="str">
        <f t="shared" si="11"/>
        <v>-</v>
      </c>
      <c r="K50"/>
      <c r="L50"/>
    </row>
    <row r="51" spans="1:12" s="19" customFormat="1" x14ac:dyDescent="0.45">
      <c r="A51"/>
      <c r="B51" s="55" t="s">
        <v>138</v>
      </c>
      <c r="C51" s="17" t="str">
        <f ca="1">IF(I51="","",COUNT(C$1:INDIRECT(CONCATENATE("R",ROW()-1,"C",COLUMN()),FALSE))+1)</f>
        <v/>
      </c>
      <c r="D51" s="30" t="s">
        <v>179</v>
      </c>
      <c r="E51" s="40" t="s">
        <v>150</v>
      </c>
      <c r="F51" s="41" t="s">
        <v>160</v>
      </c>
      <c r="G51" s="42">
        <v>2300</v>
      </c>
      <c r="H51" s="43">
        <f t="shared" si="10"/>
        <v>2530</v>
      </c>
      <c r="I51" s="44"/>
      <c r="J51" s="43" t="str">
        <f t="shared" si="11"/>
        <v>-</v>
      </c>
      <c r="K51"/>
      <c r="L51"/>
    </row>
    <row r="52" spans="1:12" s="19" customFormat="1" x14ac:dyDescent="0.45">
      <c r="A52"/>
      <c r="B52" s="56"/>
      <c r="C52" s="17" t="str">
        <f ca="1">IF(I52="","",COUNT(C$1:INDIRECT(CONCATENATE("R",ROW()-1,"C",COLUMN()),FALSE))+1)</f>
        <v/>
      </c>
      <c r="D52" s="30" t="s">
        <v>179</v>
      </c>
      <c r="E52" s="13" t="s">
        <v>151</v>
      </c>
      <c r="F52" s="27" t="s">
        <v>51</v>
      </c>
      <c r="G52" s="31">
        <v>2070</v>
      </c>
      <c r="H52" s="18">
        <f>IF(F52="売切","売切",G52*1.1)</f>
        <v>2277</v>
      </c>
      <c r="I52" s="5"/>
      <c r="J52" s="18" t="str">
        <f>IF(H52="売切","売切",IF(I52="","-",H52*I52))</f>
        <v>-</v>
      </c>
      <c r="K52"/>
      <c r="L52"/>
    </row>
    <row r="53" spans="1:12" s="19" customFormat="1" x14ac:dyDescent="0.45">
      <c r="A53"/>
      <c r="B53" s="56"/>
      <c r="C53" s="17" t="str">
        <f ca="1">IF(I53="","",COUNT(C$1:INDIRECT(CONCATENATE("R",ROW()-1,"C",COLUMN()),FALSE))+1)</f>
        <v/>
      </c>
      <c r="D53" s="30" t="s">
        <v>179</v>
      </c>
      <c r="E53" s="13" t="s">
        <v>152</v>
      </c>
      <c r="F53" s="27" t="s">
        <v>160</v>
      </c>
      <c r="G53" s="31">
        <v>1999.9999999999998</v>
      </c>
      <c r="H53" s="18">
        <f t="shared" si="10"/>
        <v>2200</v>
      </c>
      <c r="I53" s="5"/>
      <c r="J53" s="18" t="str">
        <f t="shared" si="11"/>
        <v>-</v>
      </c>
      <c r="K53"/>
      <c r="L53"/>
    </row>
    <row r="54" spans="1:12" s="19" customFormat="1" x14ac:dyDescent="0.45">
      <c r="A54"/>
      <c r="B54" s="56"/>
      <c r="C54" s="17" t="str">
        <f ca="1">IF(I54="","",COUNT(C$1:INDIRECT(CONCATENATE("R",ROW()-1,"C",COLUMN()),FALSE))+1)</f>
        <v/>
      </c>
      <c r="D54" s="30" t="s">
        <v>179</v>
      </c>
      <c r="E54" s="13" t="s">
        <v>153</v>
      </c>
      <c r="F54" s="27" t="s">
        <v>50</v>
      </c>
      <c r="G54" s="31">
        <v>2300</v>
      </c>
      <c r="H54" s="18">
        <f t="shared" si="10"/>
        <v>2530</v>
      </c>
      <c r="I54" s="5"/>
      <c r="J54" s="18" t="str">
        <f t="shared" si="11"/>
        <v>-</v>
      </c>
      <c r="K54"/>
      <c r="L54"/>
    </row>
    <row r="55" spans="1:12" s="19" customFormat="1" x14ac:dyDescent="0.45">
      <c r="A55"/>
      <c r="B55" s="56"/>
      <c r="C55" s="17" t="str">
        <f ca="1">IF(I55="","",COUNT(C$1:INDIRECT(CONCATENATE("R",ROW()-1,"C",COLUMN()),FALSE))+1)</f>
        <v/>
      </c>
      <c r="D55" s="30" t="s">
        <v>179</v>
      </c>
      <c r="E55" s="13" t="s">
        <v>154</v>
      </c>
      <c r="F55" s="27" t="s">
        <v>51</v>
      </c>
      <c r="G55" s="31">
        <v>2070</v>
      </c>
      <c r="H55" s="18">
        <f>IF(F55="売切","売切",G55*1.1)</f>
        <v>2277</v>
      </c>
      <c r="I55" s="5"/>
      <c r="J55" s="18" t="str">
        <f>IF(H55="売切","売切",IF(I55="","-",H55*I55))</f>
        <v>-</v>
      </c>
      <c r="K55"/>
      <c r="L55"/>
    </row>
    <row r="56" spans="1:12" s="19" customFormat="1" ht="15.5" thickBot="1" x14ac:dyDescent="0.5">
      <c r="A56"/>
      <c r="B56" s="57"/>
      <c r="C56" s="17" t="str">
        <f ca="1">IF(I56="","",COUNT(C$1:INDIRECT(CONCATENATE("R",ROW()-1,"C",COLUMN()),FALSE))+1)</f>
        <v/>
      </c>
      <c r="D56" s="30" t="s">
        <v>179</v>
      </c>
      <c r="E56" s="45" t="s">
        <v>155</v>
      </c>
      <c r="F56" s="27" t="s">
        <v>50</v>
      </c>
      <c r="G56" s="31">
        <v>1999.9999999999998</v>
      </c>
      <c r="H56" s="48">
        <f t="shared" si="10"/>
        <v>2200</v>
      </c>
      <c r="I56" s="49"/>
      <c r="J56" s="48" t="str">
        <f t="shared" si="11"/>
        <v>-</v>
      </c>
      <c r="K56"/>
      <c r="L56"/>
    </row>
    <row r="57" spans="1:12" s="19" customFormat="1" x14ac:dyDescent="0.45">
      <c r="A57"/>
      <c r="B57" s="58" t="s">
        <v>141</v>
      </c>
      <c r="C57" s="17" t="str">
        <f ca="1">IF(I57="","",COUNT(C$1:INDIRECT(CONCATENATE("R",ROW()-1,"C",COLUMN()),FALSE))+1)</f>
        <v/>
      </c>
      <c r="D57" s="30" t="s">
        <v>180</v>
      </c>
      <c r="E57" s="40" t="s">
        <v>236</v>
      </c>
      <c r="F57" s="27" t="s">
        <v>50</v>
      </c>
      <c r="G57" s="31">
        <v>1999.9999999999998</v>
      </c>
      <c r="H57" s="43">
        <v>1650</v>
      </c>
      <c r="I57" s="44"/>
      <c r="J57" s="43" t="str">
        <f t="shared" ref="J57:J62" si="18">IF(H57="売切","売切",IF(I57="","-",H57*I57))</f>
        <v>-</v>
      </c>
      <c r="K57"/>
      <c r="L57"/>
    </row>
    <row r="58" spans="1:12" s="19" customFormat="1" x14ac:dyDescent="0.45">
      <c r="A58"/>
      <c r="B58" s="59"/>
      <c r="C58" s="17" t="str">
        <f ca="1">IF(I58="","",COUNT(C$1:INDIRECT(CONCATENATE("R",ROW()-1,"C",COLUMN()),FALSE))+1)</f>
        <v/>
      </c>
      <c r="D58" s="30" t="s">
        <v>180</v>
      </c>
      <c r="E58" s="13" t="s">
        <v>237</v>
      </c>
      <c r="F58" s="27" t="s">
        <v>51</v>
      </c>
      <c r="G58" s="31">
        <v>1800</v>
      </c>
      <c r="H58" s="18">
        <v>1320</v>
      </c>
      <c r="I58" s="5"/>
      <c r="J58" s="18" t="str">
        <f t="shared" si="18"/>
        <v>-</v>
      </c>
      <c r="K58"/>
      <c r="L58"/>
    </row>
    <row r="59" spans="1:12" s="19" customFormat="1" x14ac:dyDescent="0.45">
      <c r="A59"/>
      <c r="B59" s="60"/>
      <c r="C59" s="17" t="str">
        <f ca="1">IF(I59="","",COUNT(C$1:INDIRECT(CONCATENATE("R",ROW()-1,"C",COLUMN()),FALSE))+1)</f>
        <v/>
      </c>
      <c r="D59" s="30" t="s">
        <v>180</v>
      </c>
      <c r="E59" s="40" t="s">
        <v>239</v>
      </c>
      <c r="F59" s="27" t="s">
        <v>50</v>
      </c>
      <c r="G59" s="31">
        <v>1999.9999999999998</v>
      </c>
      <c r="H59" s="43">
        <f>IF(F59="売切","売切",G59*1.1)</f>
        <v>2200</v>
      </c>
      <c r="I59" s="44"/>
      <c r="J59" s="43" t="str">
        <f t="shared" si="18"/>
        <v>-</v>
      </c>
      <c r="K59"/>
      <c r="L59"/>
    </row>
    <row r="60" spans="1:12" s="19" customFormat="1" x14ac:dyDescent="0.45">
      <c r="A60"/>
      <c r="B60" s="53"/>
      <c r="C60" s="17" t="str">
        <f ca="1">IF(I60="","",COUNT(C$1:INDIRECT(CONCATENATE("R",ROW()-1,"C",COLUMN()),FALSE))+1)</f>
        <v/>
      </c>
      <c r="D60" s="30" t="s">
        <v>180</v>
      </c>
      <c r="E60" s="13" t="s">
        <v>238</v>
      </c>
      <c r="F60" s="27" t="s">
        <v>51</v>
      </c>
      <c r="G60" s="31">
        <v>1800</v>
      </c>
      <c r="H60" s="18">
        <f>IF(F60="売切","売切",G60*1.1)</f>
        <v>1980.0000000000002</v>
      </c>
      <c r="I60" s="5"/>
      <c r="J60" s="18" t="str">
        <f t="shared" si="18"/>
        <v>-</v>
      </c>
      <c r="K60"/>
      <c r="L60"/>
    </row>
    <row r="61" spans="1:12" s="19" customFormat="1" x14ac:dyDescent="0.45">
      <c r="A61"/>
      <c r="B61" s="59" t="s">
        <v>139</v>
      </c>
      <c r="C61" s="17" t="str">
        <f ca="1">IF(I61="","",COUNT(C$1:INDIRECT(CONCATENATE("R",ROW()-1,"C",COLUMN()),FALSE))+1)</f>
        <v/>
      </c>
      <c r="D61" s="30" t="s">
        <v>182</v>
      </c>
      <c r="E61" s="34" t="s">
        <v>156</v>
      </c>
      <c r="F61" s="35" t="s">
        <v>53</v>
      </c>
      <c r="G61" s="36">
        <v>1000</v>
      </c>
      <c r="H61" s="36" t="str">
        <f>IF(F61="売切","売切",G61*1.1)</f>
        <v>売切</v>
      </c>
      <c r="I61" s="37"/>
      <c r="J61" s="36" t="str">
        <f t="shared" si="18"/>
        <v>売切</v>
      </c>
      <c r="K61"/>
      <c r="L61"/>
    </row>
    <row r="62" spans="1:12" s="19" customFormat="1" x14ac:dyDescent="0.45">
      <c r="A62"/>
      <c r="B62" s="56"/>
      <c r="C62" s="17" t="str">
        <f ca="1">IF(I62="","",COUNT(C$1:INDIRECT(CONCATENATE("R",ROW()-1,"C",COLUMN()),FALSE))+1)</f>
        <v/>
      </c>
      <c r="D62" s="30" t="s">
        <v>182</v>
      </c>
      <c r="E62" s="13" t="s">
        <v>159</v>
      </c>
      <c r="F62" s="27" t="s">
        <v>51</v>
      </c>
      <c r="G62" s="31">
        <v>800</v>
      </c>
      <c r="H62" s="18">
        <f>IF(F62="売切","売切",G62*1.1)</f>
        <v>880.00000000000011</v>
      </c>
      <c r="I62" s="5"/>
      <c r="J62" s="18" t="str">
        <f t="shared" si="18"/>
        <v>-</v>
      </c>
      <c r="K62"/>
      <c r="L62"/>
    </row>
    <row r="63" spans="1:12" s="19" customFormat="1" x14ac:dyDescent="0.45">
      <c r="A63"/>
      <c r="B63" s="56"/>
      <c r="C63" s="17" t="str">
        <f ca="1">IF(I63="","",COUNT(C$1:INDIRECT(CONCATENATE("R",ROW()-1,"C",COLUMN()),FALSE))+1)</f>
        <v/>
      </c>
      <c r="D63" s="30" t="s">
        <v>181</v>
      </c>
      <c r="E63" s="13" t="s">
        <v>157</v>
      </c>
      <c r="F63" s="27" t="s">
        <v>50</v>
      </c>
      <c r="G63" s="31">
        <v>1000</v>
      </c>
      <c r="H63" s="18">
        <f t="shared" si="10"/>
        <v>1100</v>
      </c>
      <c r="I63" s="5"/>
      <c r="J63" s="18" t="str">
        <f t="shared" si="11"/>
        <v>-</v>
      </c>
      <c r="K63"/>
      <c r="L63"/>
    </row>
    <row r="64" spans="1:12" s="19" customFormat="1" x14ac:dyDescent="0.45">
      <c r="A64"/>
      <c r="B64" s="60"/>
      <c r="C64" s="17" t="str">
        <f ca="1">IF(I64="","",COUNT(C$1:INDIRECT(CONCATENATE("R",ROW()-1,"C",COLUMN()),FALSE))+1)</f>
        <v/>
      </c>
      <c r="D64" s="30" t="s">
        <v>181</v>
      </c>
      <c r="E64" s="13" t="s">
        <v>158</v>
      </c>
      <c r="F64" s="27" t="s">
        <v>51</v>
      </c>
      <c r="G64" s="31">
        <v>800</v>
      </c>
      <c r="H64" s="18">
        <f t="shared" si="10"/>
        <v>880.00000000000011</v>
      </c>
      <c r="I64" s="5"/>
      <c r="J64" s="18" t="str">
        <f t="shared" si="11"/>
        <v>-</v>
      </c>
      <c r="K64"/>
      <c r="L64"/>
    </row>
    <row r="65" spans="1:12" s="19" customFormat="1" x14ac:dyDescent="0.45">
      <c r="A65"/>
      <c r="B65" s="32" t="s">
        <v>137</v>
      </c>
      <c r="C65" s="17" t="str">
        <f ca="1">IF(I65="","",COUNT(C$1:INDIRECT(CONCATENATE("R",ROW()-1,"C",COLUMN()),FALSE))+1)</f>
        <v/>
      </c>
      <c r="D65" s="30" t="s">
        <v>137</v>
      </c>
      <c r="E65" s="13" t="s">
        <v>137</v>
      </c>
      <c r="F65" s="27" t="s">
        <v>50</v>
      </c>
      <c r="G65" s="31">
        <v>1999.9999999999998</v>
      </c>
      <c r="H65" s="18">
        <f>IF(F65="売切","売切",G65*1.1)</f>
        <v>2200</v>
      </c>
      <c r="I65" s="5"/>
      <c r="J65" s="18" t="str">
        <f>IF(H65="売切","売切",IF(I65="","-",H65*I65))</f>
        <v>-</v>
      </c>
      <c r="K65"/>
      <c r="L65"/>
    </row>
    <row r="66" spans="1:12" s="19" customFormat="1" x14ac:dyDescent="0.45">
      <c r="A66"/>
      <c r="B66" s="61" t="s">
        <v>21</v>
      </c>
      <c r="C66" s="17" t="str">
        <f ca="1">IF(I66="","",COUNT(C$1:INDIRECT(CONCATENATE("R",ROW()-1,"C",COLUMN()),FALSE))+1)</f>
        <v/>
      </c>
      <c r="D66" s="30" t="s">
        <v>183</v>
      </c>
      <c r="E66" s="13" t="s">
        <v>22</v>
      </c>
      <c r="F66" s="27" t="s">
        <v>50</v>
      </c>
      <c r="G66" s="31">
        <v>999.99999999999989</v>
      </c>
      <c r="H66" s="18">
        <f t="shared" ref="H66:H130" si="19">IF(F66="売切","売切",G66*1.1)</f>
        <v>1100</v>
      </c>
      <c r="I66" s="5"/>
      <c r="J66" s="18" t="str">
        <f t="shared" ref="J66:J130" si="20">IF(H66="売切","売切",IF(I66="","-",H66*I66))</f>
        <v>-</v>
      </c>
      <c r="K66"/>
      <c r="L66"/>
    </row>
    <row r="67" spans="1:12" s="19" customFormat="1" x14ac:dyDescent="0.45">
      <c r="A67"/>
      <c r="B67" s="62"/>
      <c r="C67" s="17" t="str">
        <f ca="1">IF(I67="","",COUNT(C$1:INDIRECT(CONCATENATE("R",ROW()-1,"C",COLUMN()),FALSE))+1)</f>
        <v/>
      </c>
      <c r="D67" s="30" t="s">
        <v>183</v>
      </c>
      <c r="E67" s="13" t="s">
        <v>135</v>
      </c>
      <c r="F67" s="27" t="s">
        <v>50</v>
      </c>
      <c r="G67" s="31">
        <v>999.99999999999989</v>
      </c>
      <c r="H67" s="18">
        <f t="shared" si="19"/>
        <v>1100</v>
      </c>
      <c r="I67" s="5"/>
      <c r="J67" s="18" t="str">
        <f t="shared" si="20"/>
        <v>-</v>
      </c>
      <c r="K67"/>
      <c r="L67"/>
    </row>
    <row r="68" spans="1:12" s="19" customFormat="1" x14ac:dyDescent="0.45">
      <c r="A68"/>
      <c r="B68" s="62"/>
      <c r="C68" s="17" t="str">
        <f ca="1">IF(I68="","",COUNT(C$1:INDIRECT(CONCATENATE("R",ROW()-1,"C",COLUMN()),FALSE))+1)</f>
        <v/>
      </c>
      <c r="D68" s="30" t="s">
        <v>183</v>
      </c>
      <c r="E68" s="13" t="s">
        <v>23</v>
      </c>
      <c r="F68" s="27" t="s">
        <v>50</v>
      </c>
      <c r="G68" s="31">
        <v>1500</v>
      </c>
      <c r="H68" s="18">
        <f t="shared" si="19"/>
        <v>1650.0000000000002</v>
      </c>
      <c r="I68" s="5"/>
      <c r="J68" s="18" t="str">
        <f t="shared" si="20"/>
        <v>-</v>
      </c>
      <c r="K68"/>
      <c r="L68"/>
    </row>
    <row r="69" spans="1:12" s="19" customFormat="1" x14ac:dyDescent="0.45">
      <c r="A69"/>
      <c r="B69" s="62"/>
      <c r="C69" s="17" t="str">
        <f ca="1">IF(I69="","",COUNT(C$1:INDIRECT(CONCATENATE("R",ROW()-1,"C",COLUMN()),FALSE))+1)</f>
        <v/>
      </c>
      <c r="D69" s="30" t="s">
        <v>183</v>
      </c>
      <c r="E69" s="13" t="s">
        <v>136</v>
      </c>
      <c r="F69" s="27" t="s">
        <v>50</v>
      </c>
      <c r="G69" s="31">
        <v>1500</v>
      </c>
      <c r="H69" s="18">
        <f t="shared" si="19"/>
        <v>1650.0000000000002</v>
      </c>
      <c r="I69" s="5"/>
      <c r="J69" s="18" t="str">
        <f t="shared" si="20"/>
        <v>-</v>
      </c>
      <c r="K69"/>
      <c r="L69"/>
    </row>
    <row r="70" spans="1:12" s="19" customFormat="1" x14ac:dyDescent="0.45">
      <c r="A70"/>
      <c r="B70" s="62"/>
      <c r="C70" s="17" t="str">
        <f ca="1">IF(I70="","",COUNT(C$1:INDIRECT(CONCATENATE("R",ROW()-1,"C",COLUMN()),FALSE))+1)</f>
        <v/>
      </c>
      <c r="D70" s="30" t="s">
        <v>183</v>
      </c>
      <c r="E70" s="13" t="s">
        <v>174</v>
      </c>
      <c r="F70" s="27" t="s">
        <v>50</v>
      </c>
      <c r="G70" s="31">
        <v>1500</v>
      </c>
      <c r="H70" s="18">
        <f>IF(F70="売切","売切",G70*1.1)</f>
        <v>1650.0000000000002</v>
      </c>
      <c r="I70" s="5"/>
      <c r="J70" s="18" t="str">
        <f>IF(H70="売切","売切",IF(I70="","-",H70*I70))</f>
        <v>-</v>
      </c>
      <c r="K70"/>
      <c r="L70"/>
    </row>
    <row r="71" spans="1:12" s="19" customFormat="1" x14ac:dyDescent="0.45">
      <c r="A71"/>
      <c r="B71" s="64"/>
      <c r="C71" s="17" t="str">
        <f ca="1">IF(I71="","",COUNT(C$1:INDIRECT(CONCATENATE("R",ROW()-1,"C",COLUMN()),FALSE))+1)</f>
        <v/>
      </c>
      <c r="D71" s="30" t="s">
        <v>183</v>
      </c>
      <c r="E71" s="13" t="s">
        <v>222</v>
      </c>
      <c r="F71" s="27" t="s">
        <v>50</v>
      </c>
      <c r="G71" s="31">
        <v>1500</v>
      </c>
      <c r="H71" s="18">
        <f t="shared" ref="H71" si="21">IF(F71="売切","売切",G71*1.1)</f>
        <v>1650.0000000000002</v>
      </c>
      <c r="I71" s="5"/>
      <c r="J71" s="18" t="str">
        <f t="shared" ref="J71" si="22">IF(H71="売切","売切",IF(I71="","-",H71*I71))</f>
        <v>-</v>
      </c>
      <c r="K71"/>
      <c r="L71"/>
    </row>
    <row r="72" spans="1:12" s="19" customFormat="1" x14ac:dyDescent="0.45">
      <c r="A72"/>
      <c r="B72" s="32" t="s">
        <v>15</v>
      </c>
      <c r="C72" s="17" t="str">
        <f ca="1">IF(I72="","",COUNT(C$1:INDIRECT(CONCATENATE("R",ROW()-1,"C",COLUMN()),FALSE))+1)</f>
        <v/>
      </c>
      <c r="D72" s="30" t="s">
        <v>15</v>
      </c>
      <c r="E72" s="13" t="s">
        <v>16</v>
      </c>
      <c r="F72" s="27" t="s">
        <v>50</v>
      </c>
      <c r="G72" s="31">
        <v>1200</v>
      </c>
      <c r="H72" s="18">
        <f>IF(F72="売切","売切",G72*1.1)</f>
        <v>1320</v>
      </c>
      <c r="I72" s="5"/>
      <c r="J72" s="18" t="str">
        <f>IF(H72="売切","売切",IF(I72="","-",H72*I72))</f>
        <v>-</v>
      </c>
      <c r="K72"/>
      <c r="L72"/>
    </row>
    <row r="73" spans="1:12" s="19" customFormat="1" x14ac:dyDescent="0.45">
      <c r="A73"/>
      <c r="B73" s="53" t="s">
        <v>13</v>
      </c>
      <c r="C73" s="17" t="str">
        <f ca="1">IF(I73="","",COUNT(C$1:INDIRECT(CONCATENATE("R",ROW()-1,"C",COLUMN()),FALSE))+1)</f>
        <v/>
      </c>
      <c r="D73" s="30" t="s">
        <v>184</v>
      </c>
      <c r="E73" s="13" t="s">
        <v>14</v>
      </c>
      <c r="F73" s="27" t="s">
        <v>50</v>
      </c>
      <c r="G73" s="31">
        <v>999.99999999999989</v>
      </c>
      <c r="H73" s="18">
        <f>IF(F73="売切","売切",G73*1.1)</f>
        <v>1100</v>
      </c>
      <c r="I73" s="5"/>
      <c r="J73" s="18" t="str">
        <f>IF(H73="売切","売切",IF(I73="","-",H73*I73))</f>
        <v>-</v>
      </c>
      <c r="K73"/>
      <c r="L73"/>
    </row>
    <row r="74" spans="1:12" s="19" customFormat="1" x14ac:dyDescent="0.45">
      <c r="A74"/>
      <c r="B74" s="53"/>
      <c r="C74" s="17" t="str">
        <f ca="1">IF(I74="","",COUNT(C$1:INDIRECT(CONCATENATE("R",ROW()-1,"C",COLUMN()),FALSE))+1)</f>
        <v/>
      </c>
      <c r="D74" s="30" t="s">
        <v>184</v>
      </c>
      <c r="E74" s="13" t="s">
        <v>133</v>
      </c>
      <c r="F74" s="27" t="s">
        <v>50</v>
      </c>
      <c r="G74" s="31">
        <v>999.99999999999989</v>
      </c>
      <c r="H74" s="18">
        <f>IF(F74="売切","売切",G74*1.1)</f>
        <v>1100</v>
      </c>
      <c r="I74" s="5"/>
      <c r="J74" s="18" t="str">
        <f>IF(H74="売切","売切",IF(I74="","-",H74*I74))</f>
        <v>-</v>
      </c>
      <c r="K74"/>
      <c r="L74"/>
    </row>
    <row r="75" spans="1:12" s="19" customFormat="1" x14ac:dyDescent="0.45">
      <c r="A75"/>
      <c r="B75" s="53" t="s">
        <v>185</v>
      </c>
      <c r="C75" s="17" t="str">
        <f ca="1">IF(I75="","",COUNT(C$1:INDIRECT(CONCATENATE("R",ROW()-1,"C",COLUMN()),FALSE))+1)</f>
        <v/>
      </c>
      <c r="D75" s="30" t="s">
        <v>185</v>
      </c>
      <c r="E75" s="13" t="s">
        <v>28</v>
      </c>
      <c r="F75" s="27" t="s">
        <v>50</v>
      </c>
      <c r="G75" s="31">
        <v>999.99999999999989</v>
      </c>
      <c r="H75" s="18">
        <f t="shared" si="19"/>
        <v>1100</v>
      </c>
      <c r="I75" s="5"/>
      <c r="J75" s="18" t="str">
        <f t="shared" si="20"/>
        <v>-</v>
      </c>
      <c r="K75"/>
      <c r="L75"/>
    </row>
    <row r="76" spans="1:12" s="19" customFormat="1" ht="31.5" customHeight="1" x14ac:dyDescent="0.45">
      <c r="A76"/>
      <c r="B76" s="53"/>
      <c r="C76" s="17" t="str">
        <f ca="1">IF(I76="","",COUNT(C$1:INDIRECT(CONCATENATE("R",ROW()-1,"C",COLUMN()),FALSE))+1)</f>
        <v/>
      </c>
      <c r="D76" s="30" t="s">
        <v>185</v>
      </c>
      <c r="E76" s="2" t="s">
        <v>134</v>
      </c>
      <c r="F76" s="27" t="s">
        <v>50</v>
      </c>
      <c r="G76" s="31">
        <v>999.99999999999989</v>
      </c>
      <c r="H76" s="18">
        <f t="shared" si="19"/>
        <v>1100</v>
      </c>
      <c r="I76" s="5"/>
      <c r="J76" s="18" t="str">
        <f t="shared" si="20"/>
        <v>-</v>
      </c>
      <c r="K76"/>
      <c r="L76"/>
    </row>
    <row r="77" spans="1:12" s="19" customFormat="1" x14ac:dyDescent="0.45">
      <c r="A77"/>
      <c r="B77" s="32" t="s">
        <v>11</v>
      </c>
      <c r="C77" s="17" t="str">
        <f ca="1">IF(I77="","",COUNT(C$1:INDIRECT(CONCATENATE("R",ROW()-1,"C",COLUMN()),FALSE))+1)</f>
        <v/>
      </c>
      <c r="D77" s="30" t="s">
        <v>11</v>
      </c>
      <c r="E77" s="13" t="s">
        <v>12</v>
      </c>
      <c r="F77" s="27" t="s">
        <v>50</v>
      </c>
      <c r="G77" s="31">
        <v>999.99999999999989</v>
      </c>
      <c r="H77" s="18">
        <f t="shared" si="19"/>
        <v>1100</v>
      </c>
      <c r="I77" s="5"/>
      <c r="J77" s="18" t="str">
        <f t="shared" si="20"/>
        <v>-</v>
      </c>
      <c r="K77"/>
      <c r="L77"/>
    </row>
    <row r="78" spans="1:12" s="19" customFormat="1" x14ac:dyDescent="0.45">
      <c r="A78"/>
      <c r="B78" s="32" t="s">
        <v>19</v>
      </c>
      <c r="C78" s="17" t="str">
        <f ca="1">IF(I78="","",COUNT(C$1:INDIRECT(CONCATENATE("R",ROW()-1,"C",COLUMN()),FALSE))+1)</f>
        <v/>
      </c>
      <c r="D78" s="30" t="s">
        <v>19</v>
      </c>
      <c r="E78" s="13" t="s">
        <v>20</v>
      </c>
      <c r="F78" s="27" t="s">
        <v>50</v>
      </c>
      <c r="G78" s="31">
        <v>1500</v>
      </c>
      <c r="H78" s="18">
        <f t="shared" si="19"/>
        <v>1650.0000000000002</v>
      </c>
      <c r="I78" s="5"/>
      <c r="J78" s="18" t="str">
        <f t="shared" si="20"/>
        <v>-</v>
      </c>
      <c r="K78"/>
      <c r="L78"/>
    </row>
    <row r="79" spans="1:12" s="19" customFormat="1" x14ac:dyDescent="0.45">
      <c r="A79"/>
      <c r="B79" s="53" t="s">
        <v>186</v>
      </c>
      <c r="C79" s="17" t="str">
        <f ca="1">IF(I79="","",COUNT(C$1:INDIRECT(CONCATENATE("R",ROW()-1,"C",COLUMN()),FALSE))+1)</f>
        <v/>
      </c>
      <c r="D79" s="30" t="s">
        <v>186</v>
      </c>
      <c r="E79" s="13" t="s">
        <v>126</v>
      </c>
      <c r="F79" s="27" t="s">
        <v>50</v>
      </c>
      <c r="G79" s="31">
        <v>1500</v>
      </c>
      <c r="H79" s="18">
        <f t="shared" si="19"/>
        <v>1650.0000000000002</v>
      </c>
      <c r="I79" s="5"/>
      <c r="J79" s="18" t="str">
        <f t="shared" si="20"/>
        <v>-</v>
      </c>
      <c r="K79"/>
      <c r="L79"/>
    </row>
    <row r="80" spans="1:12" s="19" customFormat="1" x14ac:dyDescent="0.45">
      <c r="A80"/>
      <c r="B80" s="53"/>
      <c r="C80" s="17" t="str">
        <f ca="1">IF(I80="","",COUNT(C$1:INDIRECT(CONCATENATE("R",ROW()-1,"C",COLUMN()),FALSE))+1)</f>
        <v/>
      </c>
      <c r="D80" s="30" t="s">
        <v>186</v>
      </c>
      <c r="E80" s="13" t="s">
        <v>127</v>
      </c>
      <c r="F80" s="27" t="s">
        <v>50</v>
      </c>
      <c r="G80" s="31">
        <v>999.99999999999989</v>
      </c>
      <c r="H80" s="18">
        <f t="shared" si="19"/>
        <v>1100</v>
      </c>
      <c r="I80" s="5"/>
      <c r="J80" s="18" t="str">
        <f t="shared" si="20"/>
        <v>-</v>
      </c>
      <c r="K80"/>
      <c r="L80"/>
    </row>
    <row r="81" spans="1:12" s="19" customFormat="1" x14ac:dyDescent="0.45">
      <c r="A81"/>
      <c r="B81" s="53"/>
      <c r="C81" s="17" t="str">
        <f ca="1">IF(I81="","",COUNT(C$1:INDIRECT(CONCATENATE("R",ROW()-1,"C",COLUMN()),FALSE))+1)</f>
        <v/>
      </c>
      <c r="D81" s="30" t="s">
        <v>186</v>
      </c>
      <c r="E81" s="13" t="s">
        <v>128</v>
      </c>
      <c r="F81" s="27" t="s">
        <v>50</v>
      </c>
      <c r="G81" s="31">
        <v>999.99999999999989</v>
      </c>
      <c r="H81" s="18">
        <f t="shared" si="19"/>
        <v>1100</v>
      </c>
      <c r="I81" s="5"/>
      <c r="J81" s="18" t="str">
        <f t="shared" si="20"/>
        <v>-</v>
      </c>
      <c r="K81"/>
      <c r="L81"/>
    </row>
    <row r="82" spans="1:12" s="19" customFormat="1" x14ac:dyDescent="0.45">
      <c r="A82"/>
      <c r="B82" s="53"/>
      <c r="C82" s="17" t="str">
        <f ca="1">IF(I82="","",COUNT(C$1:INDIRECT(CONCATENATE("R",ROW()-1,"C",COLUMN()),FALSE))+1)</f>
        <v/>
      </c>
      <c r="D82" s="30" t="s">
        <v>186</v>
      </c>
      <c r="E82" s="13" t="s">
        <v>129</v>
      </c>
      <c r="F82" s="27" t="s">
        <v>50</v>
      </c>
      <c r="G82" s="31">
        <v>999.99999999999989</v>
      </c>
      <c r="H82" s="18">
        <f t="shared" si="19"/>
        <v>1100</v>
      </c>
      <c r="I82" s="5"/>
      <c r="J82" s="18" t="str">
        <f t="shared" si="20"/>
        <v>-</v>
      </c>
      <c r="K82"/>
      <c r="L82"/>
    </row>
    <row r="83" spans="1:12" s="19" customFormat="1" x14ac:dyDescent="0.45">
      <c r="A83"/>
      <c r="B83" s="53"/>
      <c r="C83" s="17" t="str">
        <f ca="1">IF(I83="","",COUNT(C$1:INDIRECT(CONCATENATE("R",ROW()-1,"C",COLUMN()),FALSE))+1)</f>
        <v/>
      </c>
      <c r="D83" s="30" t="s">
        <v>186</v>
      </c>
      <c r="E83" s="13" t="s">
        <v>130</v>
      </c>
      <c r="F83" s="27" t="s">
        <v>50</v>
      </c>
      <c r="G83" s="31">
        <v>999.99999999999989</v>
      </c>
      <c r="H83" s="18">
        <f t="shared" si="19"/>
        <v>1100</v>
      </c>
      <c r="I83" s="5"/>
      <c r="J83" s="18" t="str">
        <f t="shared" si="20"/>
        <v>-</v>
      </c>
      <c r="K83"/>
      <c r="L83"/>
    </row>
    <row r="84" spans="1:12" s="19" customFormat="1" x14ac:dyDescent="0.45">
      <c r="A84"/>
      <c r="B84" s="53"/>
      <c r="C84" s="17" t="str">
        <f ca="1">IF(I84="","",COUNT(C$1:INDIRECT(CONCATENATE("R",ROW()-1,"C",COLUMN()),FALSE))+1)</f>
        <v/>
      </c>
      <c r="D84" s="30" t="s">
        <v>186</v>
      </c>
      <c r="E84" s="13" t="s">
        <v>131</v>
      </c>
      <c r="F84" s="27" t="s">
        <v>50</v>
      </c>
      <c r="G84" s="31">
        <v>1999.9999999999998</v>
      </c>
      <c r="H84" s="18">
        <f t="shared" si="19"/>
        <v>2200</v>
      </c>
      <c r="I84" s="5"/>
      <c r="J84" s="18" t="str">
        <f t="shared" si="20"/>
        <v>-</v>
      </c>
      <c r="K84"/>
      <c r="L84"/>
    </row>
    <row r="85" spans="1:12" s="19" customFormat="1" x14ac:dyDescent="0.45">
      <c r="A85"/>
      <c r="B85" s="53"/>
      <c r="C85" s="17" t="str">
        <f ca="1">IF(I85="","",COUNT(C$1:INDIRECT(CONCATENATE("R",ROW()-1,"C",COLUMN()),FALSE))+1)</f>
        <v/>
      </c>
      <c r="D85" s="30" t="s">
        <v>186</v>
      </c>
      <c r="E85" s="13" t="s">
        <v>132</v>
      </c>
      <c r="F85" s="27" t="s">
        <v>50</v>
      </c>
      <c r="G85" s="31">
        <v>1999.9999999999998</v>
      </c>
      <c r="H85" s="18">
        <f t="shared" si="19"/>
        <v>2200</v>
      </c>
      <c r="I85" s="5"/>
      <c r="J85" s="18" t="str">
        <f t="shared" si="20"/>
        <v>-</v>
      </c>
      <c r="K85"/>
      <c r="L85"/>
    </row>
    <row r="86" spans="1:12" s="19" customFormat="1" x14ac:dyDescent="0.45">
      <c r="A86"/>
      <c r="B86" s="53" t="s">
        <v>3</v>
      </c>
      <c r="C86" s="17" t="str">
        <f ca="1">IF(I86="","",COUNT(C$1:INDIRECT(CONCATENATE("R",ROW()-1,"C",COLUMN()),FALSE))+1)</f>
        <v/>
      </c>
      <c r="D86" s="30" t="s">
        <v>187</v>
      </c>
      <c r="E86" s="13" t="s">
        <v>86</v>
      </c>
      <c r="F86" s="27" t="s">
        <v>50</v>
      </c>
      <c r="G86" s="31">
        <v>999.99999999999989</v>
      </c>
      <c r="H86" s="18">
        <f t="shared" si="19"/>
        <v>1100</v>
      </c>
      <c r="I86" s="5"/>
      <c r="J86" s="18" t="str">
        <f t="shared" si="20"/>
        <v>-</v>
      </c>
      <c r="K86"/>
      <c r="L86"/>
    </row>
    <row r="87" spans="1:12" s="19" customFormat="1" x14ac:dyDescent="0.45">
      <c r="A87"/>
      <c r="B87" s="53"/>
      <c r="C87" s="17" t="str">
        <f ca="1">IF(I87="","",COUNT(C$1:INDIRECT(CONCATENATE("R",ROW()-1,"C",COLUMN()),FALSE))+1)</f>
        <v/>
      </c>
      <c r="D87" s="30" t="s">
        <v>187</v>
      </c>
      <c r="E87" s="13" t="s">
        <v>250</v>
      </c>
      <c r="F87" s="27" t="s">
        <v>50</v>
      </c>
      <c r="G87" s="31">
        <v>999.99999999999989</v>
      </c>
      <c r="H87" s="18">
        <f t="shared" si="19"/>
        <v>1100</v>
      </c>
      <c r="I87" s="5"/>
      <c r="J87" s="18" t="str">
        <f t="shared" si="20"/>
        <v>-</v>
      </c>
      <c r="K87"/>
      <c r="L87"/>
    </row>
    <row r="88" spans="1:12" s="19" customFormat="1" x14ac:dyDescent="0.45">
      <c r="A88"/>
      <c r="B88" s="53"/>
      <c r="C88" s="17" t="str">
        <f ca="1">IF(I88="","",COUNT(C$1:INDIRECT(CONCATENATE("R",ROW()-1,"C",COLUMN()),FALSE))+1)</f>
        <v/>
      </c>
      <c r="D88" s="30" t="s">
        <v>187</v>
      </c>
      <c r="E88" s="13" t="s">
        <v>87</v>
      </c>
      <c r="F88" s="27" t="s">
        <v>50</v>
      </c>
      <c r="G88" s="31">
        <v>999.99999999999989</v>
      </c>
      <c r="H88" s="18">
        <f t="shared" si="19"/>
        <v>1100</v>
      </c>
      <c r="I88" s="5"/>
      <c r="J88" s="18" t="str">
        <f t="shared" si="20"/>
        <v>-</v>
      </c>
      <c r="K88"/>
      <c r="L88"/>
    </row>
    <row r="89" spans="1:12" s="19" customFormat="1" x14ac:dyDescent="0.45">
      <c r="A89"/>
      <c r="B89" s="53"/>
      <c r="C89" s="17" t="str">
        <f ca="1">IF(I89="","",COUNT(C$1:INDIRECT(CONCATENATE("R",ROW()-1,"C",COLUMN()),FALSE))+1)</f>
        <v/>
      </c>
      <c r="D89" s="30" t="s">
        <v>187</v>
      </c>
      <c r="E89" s="13" t="s">
        <v>88</v>
      </c>
      <c r="F89" s="27" t="s">
        <v>50</v>
      </c>
      <c r="G89" s="31">
        <v>999.99999999999989</v>
      </c>
      <c r="H89" s="18">
        <f t="shared" si="19"/>
        <v>1100</v>
      </c>
      <c r="I89" s="5"/>
      <c r="J89" s="18" t="str">
        <f t="shared" si="20"/>
        <v>-</v>
      </c>
      <c r="K89"/>
      <c r="L89"/>
    </row>
    <row r="90" spans="1:12" s="19" customFormat="1" x14ac:dyDescent="0.45">
      <c r="A90"/>
      <c r="B90" s="53" t="s">
        <v>2</v>
      </c>
      <c r="C90" s="17" t="str">
        <f ca="1">IF(I90="","",COUNT(C$1:INDIRECT(CONCATENATE("R",ROW()-1,"C",COLUMN()),FALSE))+1)</f>
        <v/>
      </c>
      <c r="D90" s="30" t="s">
        <v>188</v>
      </c>
      <c r="E90" s="13" t="s">
        <v>82</v>
      </c>
      <c r="F90" s="27" t="s">
        <v>50</v>
      </c>
      <c r="G90" s="31">
        <v>999.99999999999989</v>
      </c>
      <c r="H90" s="18">
        <f t="shared" si="19"/>
        <v>1100</v>
      </c>
      <c r="I90" s="5"/>
      <c r="J90" s="18" t="str">
        <f t="shared" si="20"/>
        <v>-</v>
      </c>
      <c r="K90"/>
      <c r="L90"/>
    </row>
    <row r="91" spans="1:12" s="19" customFormat="1" x14ac:dyDescent="0.45">
      <c r="A91"/>
      <c r="B91" s="53"/>
      <c r="C91" s="17" t="str">
        <f ca="1">IF(I91="","",COUNT(C$1:INDIRECT(CONCATENATE("R",ROW()-1,"C",COLUMN()),FALSE))+1)</f>
        <v/>
      </c>
      <c r="D91" s="30" t="s">
        <v>188</v>
      </c>
      <c r="E91" s="13" t="s">
        <v>83</v>
      </c>
      <c r="F91" s="27" t="s">
        <v>50</v>
      </c>
      <c r="G91" s="31">
        <v>999.99999999999989</v>
      </c>
      <c r="H91" s="18">
        <f t="shared" si="19"/>
        <v>1100</v>
      </c>
      <c r="I91" s="5"/>
      <c r="J91" s="18" t="str">
        <f t="shared" si="20"/>
        <v>-</v>
      </c>
      <c r="K91"/>
      <c r="L91"/>
    </row>
    <row r="92" spans="1:12" s="19" customFormat="1" x14ac:dyDescent="0.45">
      <c r="A92"/>
      <c r="B92" s="53"/>
      <c r="C92" s="17" t="str">
        <f ca="1">IF(I92="","",COUNT(C$1:INDIRECT(CONCATENATE("R",ROW()-1,"C",COLUMN()),FALSE))+1)</f>
        <v/>
      </c>
      <c r="D92" s="30" t="s">
        <v>188</v>
      </c>
      <c r="E92" s="13" t="s">
        <v>84</v>
      </c>
      <c r="F92" s="27" t="s">
        <v>50</v>
      </c>
      <c r="G92" s="31">
        <v>999.99999999999989</v>
      </c>
      <c r="H92" s="18">
        <f t="shared" si="19"/>
        <v>1100</v>
      </c>
      <c r="I92" s="5"/>
      <c r="J92" s="18" t="str">
        <f t="shared" si="20"/>
        <v>-</v>
      </c>
      <c r="K92"/>
      <c r="L92"/>
    </row>
    <row r="93" spans="1:12" s="19" customFormat="1" x14ac:dyDescent="0.45">
      <c r="A93"/>
      <c r="B93" s="53"/>
      <c r="C93" s="17" t="str">
        <f ca="1">IF(I93="","",COUNT(C$1:INDIRECT(CONCATENATE("R",ROW()-1,"C",COLUMN()),FALSE))+1)</f>
        <v/>
      </c>
      <c r="D93" s="30" t="s">
        <v>188</v>
      </c>
      <c r="E93" s="13" t="s">
        <v>85</v>
      </c>
      <c r="F93" s="27" t="s">
        <v>50</v>
      </c>
      <c r="G93" s="31">
        <v>999.99999999999989</v>
      </c>
      <c r="H93" s="18">
        <f t="shared" si="19"/>
        <v>1100</v>
      </c>
      <c r="I93" s="5"/>
      <c r="J93" s="18" t="str">
        <f t="shared" si="20"/>
        <v>-</v>
      </c>
      <c r="K93"/>
      <c r="L93"/>
    </row>
    <row r="94" spans="1:12" s="19" customFormat="1" x14ac:dyDescent="0.45">
      <c r="A94"/>
      <c r="B94" s="59" t="s">
        <v>0</v>
      </c>
      <c r="C94" s="17" t="str">
        <f ca="1">IF(I94="","",COUNT(C$1:INDIRECT(CONCATENATE("R",ROW()-1,"C",COLUMN()),FALSE))+1)</f>
        <v/>
      </c>
      <c r="D94" s="30" t="s">
        <v>189</v>
      </c>
      <c r="E94" s="13" t="s">
        <v>58</v>
      </c>
      <c r="F94" s="27" t="s">
        <v>50</v>
      </c>
      <c r="G94" s="31">
        <v>1499.9999999999998</v>
      </c>
      <c r="H94" s="18">
        <f t="shared" si="19"/>
        <v>1649.9999999999998</v>
      </c>
      <c r="I94" s="5"/>
      <c r="J94" s="18" t="str">
        <f t="shared" si="20"/>
        <v>-</v>
      </c>
      <c r="K94"/>
      <c r="L94"/>
    </row>
    <row r="95" spans="1:12" s="19" customFormat="1" x14ac:dyDescent="0.45">
      <c r="A95"/>
      <c r="B95" s="56"/>
      <c r="C95" s="17" t="str">
        <f ca="1">IF(I95="","",COUNT(C$1:INDIRECT(CONCATENATE("R",ROW()-1,"C",COLUMN()),FALSE))+1)</f>
        <v/>
      </c>
      <c r="D95" s="30" t="s">
        <v>189</v>
      </c>
      <c r="E95" s="13" t="s">
        <v>59</v>
      </c>
      <c r="F95" s="27" t="s">
        <v>50</v>
      </c>
      <c r="G95" s="31">
        <v>1500</v>
      </c>
      <c r="H95" s="18">
        <f t="shared" si="19"/>
        <v>1650.0000000000002</v>
      </c>
      <c r="I95" s="5"/>
      <c r="J95" s="18" t="str">
        <f t="shared" si="20"/>
        <v>-</v>
      </c>
      <c r="K95"/>
      <c r="L95"/>
    </row>
    <row r="96" spans="1:12" s="19" customFormat="1" x14ac:dyDescent="0.45">
      <c r="A96"/>
      <c r="B96" s="56"/>
      <c r="C96" s="17" t="str">
        <f ca="1">IF(I96="","",COUNT(C$1:INDIRECT(CONCATENATE("R",ROW()-1,"C",COLUMN()),FALSE))+1)</f>
        <v/>
      </c>
      <c r="D96" s="30" t="s">
        <v>189</v>
      </c>
      <c r="E96" s="13" t="s">
        <v>60</v>
      </c>
      <c r="F96" s="27" t="s">
        <v>50</v>
      </c>
      <c r="G96" s="31">
        <v>999.99999999999989</v>
      </c>
      <c r="H96" s="18">
        <f t="shared" si="19"/>
        <v>1100</v>
      </c>
      <c r="I96" s="5"/>
      <c r="J96" s="18" t="str">
        <f t="shared" si="20"/>
        <v>-</v>
      </c>
      <c r="K96"/>
      <c r="L96"/>
    </row>
    <row r="97" spans="1:12" s="19" customFormat="1" x14ac:dyDescent="0.45">
      <c r="A97"/>
      <c r="B97" s="56"/>
      <c r="C97" s="17" t="str">
        <f ca="1">IF(I97="","",COUNT(C$1:INDIRECT(CONCATENATE("R",ROW()-1,"C",COLUMN()),FALSE))+1)</f>
        <v/>
      </c>
      <c r="D97" s="30" t="s">
        <v>189</v>
      </c>
      <c r="E97" s="13" t="s">
        <v>61</v>
      </c>
      <c r="F97" s="27" t="s">
        <v>50</v>
      </c>
      <c r="G97" s="31">
        <v>999.99999999999989</v>
      </c>
      <c r="H97" s="18">
        <f t="shared" si="19"/>
        <v>1100</v>
      </c>
      <c r="I97" s="5"/>
      <c r="J97" s="18" t="str">
        <f t="shared" si="20"/>
        <v>-</v>
      </c>
      <c r="K97"/>
      <c r="L97"/>
    </row>
    <row r="98" spans="1:12" s="19" customFormat="1" x14ac:dyDescent="0.45">
      <c r="A98"/>
      <c r="B98" s="56"/>
      <c r="C98" s="17" t="str">
        <f ca="1">IF(I98="","",COUNT(C$1:INDIRECT(CONCATENATE("R",ROW()-1,"C",COLUMN()),FALSE))+1)</f>
        <v/>
      </c>
      <c r="D98" s="30" t="s">
        <v>189</v>
      </c>
      <c r="E98" s="13" t="s">
        <v>62</v>
      </c>
      <c r="F98" s="27" t="s">
        <v>50</v>
      </c>
      <c r="G98" s="31">
        <v>1500</v>
      </c>
      <c r="H98" s="18">
        <f t="shared" si="19"/>
        <v>1650.0000000000002</v>
      </c>
      <c r="I98" s="5"/>
      <c r="J98" s="18" t="str">
        <f t="shared" si="20"/>
        <v>-</v>
      </c>
      <c r="K98"/>
      <c r="L98"/>
    </row>
    <row r="99" spans="1:12" s="19" customFormat="1" x14ac:dyDescent="0.45">
      <c r="A99"/>
      <c r="B99" s="56"/>
      <c r="C99" s="17" t="str">
        <f ca="1">IF(I99="","",COUNT(C$1:INDIRECT(CONCATENATE("R",ROW()-1,"C",COLUMN()),FALSE))+1)</f>
        <v/>
      </c>
      <c r="D99" s="30" t="s">
        <v>189</v>
      </c>
      <c r="E99" s="13" t="s">
        <v>63</v>
      </c>
      <c r="F99" s="27" t="s">
        <v>50</v>
      </c>
      <c r="G99" s="31">
        <v>1999.9999999999998</v>
      </c>
      <c r="H99" s="18">
        <f t="shared" si="19"/>
        <v>2200</v>
      </c>
      <c r="I99" s="5"/>
      <c r="J99" s="18" t="str">
        <f t="shared" si="20"/>
        <v>-</v>
      </c>
      <c r="K99"/>
      <c r="L99"/>
    </row>
    <row r="100" spans="1:12" s="19" customFormat="1" x14ac:dyDescent="0.45">
      <c r="A100"/>
      <c r="B100" s="56"/>
      <c r="C100" s="17" t="str">
        <f ca="1">IF(I100="","",COUNT(C$1:INDIRECT(CONCATENATE("R",ROW()-1,"C",COLUMN()),FALSE))+1)</f>
        <v/>
      </c>
      <c r="D100" s="30" t="s">
        <v>189</v>
      </c>
      <c r="E100" s="13" t="s">
        <v>64</v>
      </c>
      <c r="F100" s="27" t="s">
        <v>50</v>
      </c>
      <c r="G100" s="31">
        <v>1500</v>
      </c>
      <c r="H100" s="18">
        <f t="shared" si="19"/>
        <v>1650.0000000000002</v>
      </c>
      <c r="I100" s="5"/>
      <c r="J100" s="18" t="str">
        <f t="shared" si="20"/>
        <v>-</v>
      </c>
      <c r="K100"/>
      <c r="L100"/>
    </row>
    <row r="101" spans="1:12" s="19" customFormat="1" x14ac:dyDescent="0.45">
      <c r="A101"/>
      <c r="B101" s="56"/>
      <c r="C101" s="17" t="str">
        <f ca="1">IF(I101="","",COUNT(C$1:INDIRECT(CONCATENATE("R",ROW()-1,"C",COLUMN()),FALSE))+1)</f>
        <v/>
      </c>
      <c r="D101" s="30" t="s">
        <v>189</v>
      </c>
      <c r="E101" s="13" t="s">
        <v>65</v>
      </c>
      <c r="F101" s="27" t="s">
        <v>50</v>
      </c>
      <c r="G101" s="31">
        <v>1500</v>
      </c>
      <c r="H101" s="18">
        <f t="shared" si="19"/>
        <v>1650.0000000000002</v>
      </c>
      <c r="I101" s="5"/>
      <c r="J101" s="18" t="str">
        <f t="shared" si="20"/>
        <v>-</v>
      </c>
      <c r="K101"/>
      <c r="L101"/>
    </row>
    <row r="102" spans="1:12" s="19" customFormat="1" x14ac:dyDescent="0.45">
      <c r="A102"/>
      <c r="B102" s="56"/>
      <c r="C102" s="17" t="str">
        <f ca="1">IF(I102="","",COUNT(C$1:INDIRECT(CONCATENATE("R",ROW()-1,"C",COLUMN()),FALSE))+1)</f>
        <v/>
      </c>
      <c r="D102" s="30" t="s">
        <v>189</v>
      </c>
      <c r="E102" s="13" t="s">
        <v>66</v>
      </c>
      <c r="F102" s="27" t="s">
        <v>50</v>
      </c>
      <c r="G102" s="31">
        <v>1500</v>
      </c>
      <c r="H102" s="18">
        <f t="shared" si="19"/>
        <v>1650.0000000000002</v>
      </c>
      <c r="I102" s="5"/>
      <c r="J102" s="18" t="str">
        <f t="shared" si="20"/>
        <v>-</v>
      </c>
      <c r="K102"/>
      <c r="L102"/>
    </row>
    <row r="103" spans="1:12" s="19" customFormat="1" x14ac:dyDescent="0.45">
      <c r="A103"/>
      <c r="B103" s="56"/>
      <c r="C103" s="17" t="str">
        <f ca="1">IF(I103="","",COUNT(C$1:INDIRECT(CONCATENATE("R",ROW()-1,"C",COLUMN()),FALSE))+1)</f>
        <v/>
      </c>
      <c r="D103" s="30" t="s">
        <v>189</v>
      </c>
      <c r="E103" s="13" t="s">
        <v>67</v>
      </c>
      <c r="F103" s="27" t="s">
        <v>50</v>
      </c>
      <c r="G103" s="31">
        <v>999.99999999999989</v>
      </c>
      <c r="H103" s="18">
        <f t="shared" si="19"/>
        <v>1100</v>
      </c>
      <c r="I103" s="5"/>
      <c r="J103" s="18" t="str">
        <f t="shared" si="20"/>
        <v>-</v>
      </c>
      <c r="K103"/>
      <c r="L103"/>
    </row>
    <row r="104" spans="1:12" s="19" customFormat="1" x14ac:dyDescent="0.45">
      <c r="A104"/>
      <c r="B104" s="60"/>
      <c r="C104" s="17" t="str">
        <f ca="1">IF(I104="","",COUNT(C$1:INDIRECT(CONCATENATE("R",ROW()-1,"C",COLUMN()),FALSE))+1)</f>
        <v/>
      </c>
      <c r="D104" s="30" t="s">
        <v>189</v>
      </c>
      <c r="E104" s="13" t="s">
        <v>1</v>
      </c>
      <c r="F104" s="27" t="s">
        <v>50</v>
      </c>
      <c r="G104" s="31">
        <v>1999.9999999999998</v>
      </c>
      <c r="H104" s="18">
        <f t="shared" si="19"/>
        <v>2200</v>
      </c>
      <c r="I104" s="5"/>
      <c r="J104" s="18" t="str">
        <f t="shared" si="20"/>
        <v>-</v>
      </c>
      <c r="K104"/>
      <c r="L104"/>
    </row>
    <row r="105" spans="1:12" s="19" customFormat="1" x14ac:dyDescent="0.45">
      <c r="A105"/>
      <c r="B105" s="53" t="s">
        <v>17</v>
      </c>
      <c r="C105" s="17" t="str">
        <f ca="1">IF(I105="","",COUNT(C$1:INDIRECT(CONCATENATE("R",ROW()-1,"C",COLUMN()),FALSE))+1)</f>
        <v/>
      </c>
      <c r="D105" s="30" t="s">
        <v>190</v>
      </c>
      <c r="E105" s="13" t="s">
        <v>89</v>
      </c>
      <c r="F105" s="27" t="s">
        <v>50</v>
      </c>
      <c r="G105" s="31">
        <v>1500</v>
      </c>
      <c r="H105" s="18">
        <f t="shared" si="19"/>
        <v>1650.0000000000002</v>
      </c>
      <c r="I105" s="5"/>
      <c r="J105" s="18" t="str">
        <f t="shared" si="20"/>
        <v>-</v>
      </c>
      <c r="K105"/>
      <c r="L105"/>
    </row>
    <row r="106" spans="1:12" s="19" customFormat="1" x14ac:dyDescent="0.45">
      <c r="A106"/>
      <c r="B106" s="53"/>
      <c r="C106" s="17" t="str">
        <f ca="1">IF(I106="","",COUNT(C$1:INDIRECT(CONCATENATE("R",ROW()-1,"C",COLUMN()),FALSE))+1)</f>
        <v/>
      </c>
      <c r="D106" s="30" t="s">
        <v>190</v>
      </c>
      <c r="E106" s="13" t="s">
        <v>90</v>
      </c>
      <c r="F106" s="27" t="s">
        <v>50</v>
      </c>
      <c r="G106" s="31">
        <v>2300</v>
      </c>
      <c r="H106" s="18">
        <f t="shared" si="19"/>
        <v>2530</v>
      </c>
      <c r="I106" s="5"/>
      <c r="J106" s="18" t="str">
        <f t="shared" si="20"/>
        <v>-</v>
      </c>
      <c r="K106"/>
      <c r="L106"/>
    </row>
    <row r="107" spans="1:12" s="19" customFormat="1" x14ac:dyDescent="0.45">
      <c r="A107"/>
      <c r="B107" s="53"/>
      <c r="C107" s="17" t="str">
        <f ca="1">IF(I107="","",COUNT(C$1:INDIRECT(CONCATENATE("R",ROW()-1,"C",COLUMN()),FALSE))+1)</f>
        <v/>
      </c>
      <c r="D107" s="30" t="s">
        <v>190</v>
      </c>
      <c r="E107" s="13" t="s">
        <v>91</v>
      </c>
      <c r="F107" s="27" t="s">
        <v>50</v>
      </c>
      <c r="G107" s="31">
        <v>1500</v>
      </c>
      <c r="H107" s="18">
        <f t="shared" si="19"/>
        <v>1650.0000000000002</v>
      </c>
      <c r="I107" s="5"/>
      <c r="J107" s="18" t="str">
        <f t="shared" si="20"/>
        <v>-</v>
      </c>
      <c r="K107"/>
      <c r="L107"/>
    </row>
    <row r="108" spans="1:12" s="19" customFormat="1" x14ac:dyDescent="0.45">
      <c r="A108"/>
      <c r="B108" s="53"/>
      <c r="C108" s="17" t="str">
        <f ca="1">IF(I108="","",COUNT(C$1:INDIRECT(CONCATENATE("R",ROW()-1,"C",COLUMN()),FALSE))+1)</f>
        <v/>
      </c>
      <c r="D108" s="30" t="s">
        <v>190</v>
      </c>
      <c r="E108" s="13" t="s">
        <v>92</v>
      </c>
      <c r="F108" s="27" t="s">
        <v>50</v>
      </c>
      <c r="G108" s="31">
        <v>999.99999999999989</v>
      </c>
      <c r="H108" s="18">
        <f t="shared" si="19"/>
        <v>1100</v>
      </c>
      <c r="I108" s="5"/>
      <c r="J108" s="18" t="str">
        <f t="shared" si="20"/>
        <v>-</v>
      </c>
      <c r="K108"/>
      <c r="L108"/>
    </row>
    <row r="109" spans="1:12" s="19" customFormat="1" x14ac:dyDescent="0.45">
      <c r="A109"/>
      <c r="B109" s="53"/>
      <c r="C109" s="17" t="str">
        <f ca="1">IF(I109="","",COUNT(C$1:INDIRECT(CONCATENATE("R",ROW()-1,"C",COLUMN()),FALSE))+1)</f>
        <v/>
      </c>
      <c r="D109" s="30" t="s">
        <v>190</v>
      </c>
      <c r="E109" s="13" t="s">
        <v>93</v>
      </c>
      <c r="F109" s="27" t="s">
        <v>50</v>
      </c>
      <c r="G109" s="31">
        <v>999.99999999999989</v>
      </c>
      <c r="H109" s="18">
        <f t="shared" si="19"/>
        <v>1100</v>
      </c>
      <c r="I109" s="5"/>
      <c r="J109" s="18" t="str">
        <f t="shared" si="20"/>
        <v>-</v>
      </c>
      <c r="K109"/>
      <c r="L109"/>
    </row>
    <row r="110" spans="1:12" s="19" customFormat="1" x14ac:dyDescent="0.45">
      <c r="A110"/>
      <c r="B110" s="53"/>
      <c r="C110" s="17" t="str">
        <f ca="1">IF(I110="","",COUNT(C$1:INDIRECT(CONCATENATE("R",ROW()-1,"C",COLUMN()),FALSE))+1)</f>
        <v/>
      </c>
      <c r="D110" s="30" t="s">
        <v>190</v>
      </c>
      <c r="E110" s="13" t="s">
        <v>94</v>
      </c>
      <c r="F110" s="27" t="s">
        <v>50</v>
      </c>
      <c r="G110" s="31">
        <v>999.99999999999989</v>
      </c>
      <c r="H110" s="18">
        <f t="shared" si="19"/>
        <v>1100</v>
      </c>
      <c r="I110" s="5"/>
      <c r="J110" s="18" t="str">
        <f t="shared" si="20"/>
        <v>-</v>
      </c>
      <c r="K110"/>
      <c r="L110"/>
    </row>
    <row r="111" spans="1:12" s="19" customFormat="1" x14ac:dyDescent="0.45">
      <c r="A111"/>
      <c r="B111" s="53" t="s">
        <v>192</v>
      </c>
      <c r="C111" s="17" t="str">
        <f ca="1">IF(I111="","",COUNT(C$1:INDIRECT(CONCATENATE("R",ROW()-1,"C",COLUMN()),FALSE))+1)</f>
        <v/>
      </c>
      <c r="D111" s="30" t="s">
        <v>191</v>
      </c>
      <c r="E111" s="13" t="s">
        <v>4</v>
      </c>
      <c r="F111" s="27" t="s">
        <v>50</v>
      </c>
      <c r="G111" s="31">
        <v>1999.9999999999998</v>
      </c>
      <c r="H111" s="18">
        <f t="shared" si="19"/>
        <v>2200</v>
      </c>
      <c r="I111" s="5"/>
      <c r="J111" s="18" t="str">
        <f t="shared" si="20"/>
        <v>-</v>
      </c>
      <c r="K111"/>
      <c r="L111"/>
    </row>
    <row r="112" spans="1:12" s="19" customFormat="1" x14ac:dyDescent="0.45">
      <c r="A112"/>
      <c r="B112" s="53"/>
      <c r="C112" s="17" t="str">
        <f ca="1">IF(I112="","",COUNT(C$1:INDIRECT(CONCATENATE("R",ROW()-1,"C",COLUMN()),FALSE))+1)</f>
        <v/>
      </c>
      <c r="D112" s="30" t="s">
        <v>191</v>
      </c>
      <c r="E112" s="13" t="s">
        <v>5</v>
      </c>
      <c r="F112" s="27" t="s">
        <v>50</v>
      </c>
      <c r="G112" s="31">
        <v>1500</v>
      </c>
      <c r="H112" s="18">
        <f t="shared" si="19"/>
        <v>1650.0000000000002</v>
      </c>
      <c r="I112" s="5"/>
      <c r="J112" s="18" t="str">
        <f t="shared" si="20"/>
        <v>-</v>
      </c>
      <c r="K112"/>
      <c r="L112"/>
    </row>
    <row r="113" spans="1:12" s="19" customFormat="1" x14ac:dyDescent="0.45">
      <c r="A113"/>
      <c r="B113" s="53"/>
      <c r="C113" s="17" t="str">
        <f ca="1">IF(I113="","",COUNT(C$1:INDIRECT(CONCATENATE("R",ROW()-1,"C",COLUMN()),FALSE))+1)</f>
        <v/>
      </c>
      <c r="D113" s="30" t="s">
        <v>191</v>
      </c>
      <c r="E113" s="13" t="s">
        <v>6</v>
      </c>
      <c r="F113" s="27" t="s">
        <v>50</v>
      </c>
      <c r="G113" s="31">
        <v>999.99999999999989</v>
      </c>
      <c r="H113" s="18">
        <f t="shared" si="19"/>
        <v>1100</v>
      </c>
      <c r="I113" s="5"/>
      <c r="J113" s="18" t="str">
        <f t="shared" si="20"/>
        <v>-</v>
      </c>
      <c r="K113"/>
      <c r="L113"/>
    </row>
    <row r="114" spans="1:12" s="19" customFormat="1" x14ac:dyDescent="0.45">
      <c r="A114"/>
      <c r="B114" s="53"/>
      <c r="C114" s="17" t="str">
        <f ca="1">IF(I114="","",COUNT(C$1:INDIRECT(CONCATENATE("R",ROW()-1,"C",COLUMN()),FALSE))+1)</f>
        <v/>
      </c>
      <c r="D114" s="30" t="s">
        <v>191</v>
      </c>
      <c r="E114" s="13" t="s">
        <v>7</v>
      </c>
      <c r="F114" s="27" t="s">
        <v>50</v>
      </c>
      <c r="G114" s="31">
        <v>499.99999999999994</v>
      </c>
      <c r="H114" s="18">
        <f t="shared" si="19"/>
        <v>550</v>
      </c>
      <c r="I114" s="5"/>
      <c r="J114" s="18" t="str">
        <f t="shared" si="20"/>
        <v>-</v>
      </c>
      <c r="K114"/>
      <c r="L114"/>
    </row>
    <row r="115" spans="1:12" s="19" customFormat="1" x14ac:dyDescent="0.45">
      <c r="A115"/>
      <c r="B115" s="53"/>
      <c r="C115" s="17" t="str">
        <f ca="1">IF(I115="","",COUNT(C$1:INDIRECT(CONCATENATE("R",ROW()-1,"C",COLUMN()),FALSE))+1)</f>
        <v/>
      </c>
      <c r="D115" s="30" t="s">
        <v>191</v>
      </c>
      <c r="E115" s="13" t="s">
        <v>8</v>
      </c>
      <c r="F115" s="27" t="s">
        <v>50</v>
      </c>
      <c r="G115" s="31">
        <v>999.99999999999989</v>
      </c>
      <c r="H115" s="18">
        <f t="shared" si="19"/>
        <v>1100</v>
      </c>
      <c r="I115" s="5"/>
      <c r="J115" s="18" t="str">
        <f t="shared" si="20"/>
        <v>-</v>
      </c>
      <c r="K115"/>
      <c r="L115"/>
    </row>
    <row r="116" spans="1:12" s="19" customFormat="1" x14ac:dyDescent="0.45">
      <c r="A116"/>
      <c r="B116" s="53"/>
      <c r="C116" s="17" t="str">
        <f ca="1">IF(I116="","",COUNT(C$1:INDIRECT(CONCATENATE("R",ROW()-1,"C",COLUMN()),FALSE))+1)</f>
        <v/>
      </c>
      <c r="D116" s="30" t="s">
        <v>191</v>
      </c>
      <c r="E116" s="13" t="s">
        <v>9</v>
      </c>
      <c r="F116" s="27" t="s">
        <v>50</v>
      </c>
      <c r="G116" s="31">
        <v>800</v>
      </c>
      <c r="H116" s="18">
        <f t="shared" si="19"/>
        <v>880.00000000000011</v>
      </c>
      <c r="I116" s="5"/>
      <c r="J116" s="18" t="str">
        <f t="shared" si="20"/>
        <v>-</v>
      </c>
      <c r="K116"/>
      <c r="L116"/>
    </row>
    <row r="117" spans="1:12" s="19" customFormat="1" x14ac:dyDescent="0.45">
      <c r="A117"/>
      <c r="B117" s="53"/>
      <c r="C117" s="17" t="str">
        <f ca="1">IF(I117="","",COUNT(C$1:INDIRECT(CONCATENATE("R",ROW()-1,"C",COLUMN()),FALSE))+1)</f>
        <v/>
      </c>
      <c r="D117" s="30" t="s">
        <v>191</v>
      </c>
      <c r="E117" s="13" t="s">
        <v>10</v>
      </c>
      <c r="F117" s="27" t="s">
        <v>50</v>
      </c>
      <c r="G117" s="31">
        <v>499.99999999999994</v>
      </c>
      <c r="H117" s="18">
        <f t="shared" si="19"/>
        <v>550</v>
      </c>
      <c r="I117" s="5"/>
      <c r="J117" s="18" t="str">
        <f t="shared" si="20"/>
        <v>-</v>
      </c>
      <c r="K117"/>
      <c r="L117"/>
    </row>
    <row r="118" spans="1:12" s="19" customFormat="1" x14ac:dyDescent="0.45">
      <c r="A118"/>
      <c r="B118" s="53" t="s">
        <v>194</v>
      </c>
      <c r="C118" s="17" t="str">
        <f ca="1">IF(I118="","",COUNT(C$1:INDIRECT(CONCATENATE("R",ROW()-1,"C",COLUMN()),FALSE))+1)</f>
        <v/>
      </c>
      <c r="D118" s="30" t="s">
        <v>193</v>
      </c>
      <c r="E118" s="13" t="s">
        <v>68</v>
      </c>
      <c r="F118" s="27" t="s">
        <v>50</v>
      </c>
      <c r="G118" s="31">
        <v>1500</v>
      </c>
      <c r="H118" s="18">
        <f t="shared" si="19"/>
        <v>1650.0000000000002</v>
      </c>
      <c r="I118" s="5"/>
      <c r="J118" s="18" t="str">
        <f t="shared" si="20"/>
        <v>-</v>
      </c>
      <c r="K118"/>
      <c r="L118"/>
    </row>
    <row r="119" spans="1:12" s="19" customFormat="1" x14ac:dyDescent="0.45">
      <c r="A119"/>
      <c r="B119" s="53"/>
      <c r="C119" s="17" t="str">
        <f ca="1">IF(I119="","",COUNT(C$1:INDIRECT(CONCATENATE("R",ROW()-1,"C",COLUMN()),FALSE))+1)</f>
        <v/>
      </c>
      <c r="D119" s="30" t="s">
        <v>193</v>
      </c>
      <c r="E119" s="13" t="s">
        <v>69</v>
      </c>
      <c r="F119" s="27" t="s">
        <v>50</v>
      </c>
      <c r="G119" s="31">
        <v>1500</v>
      </c>
      <c r="H119" s="18">
        <f t="shared" si="19"/>
        <v>1650.0000000000002</v>
      </c>
      <c r="I119" s="5"/>
      <c r="J119" s="18" t="str">
        <f t="shared" si="20"/>
        <v>-</v>
      </c>
      <c r="K119"/>
      <c r="L119"/>
    </row>
    <row r="120" spans="1:12" s="19" customFormat="1" x14ac:dyDescent="0.45">
      <c r="A120"/>
      <c r="B120" s="53"/>
      <c r="C120" s="17" t="str">
        <f ca="1">IF(I120="","",COUNT(C$1:INDIRECT(CONCATENATE("R",ROW()-1,"C",COLUMN()),FALSE))+1)</f>
        <v/>
      </c>
      <c r="D120" s="30" t="s">
        <v>193</v>
      </c>
      <c r="E120" s="13" t="s">
        <v>70</v>
      </c>
      <c r="F120" s="27" t="s">
        <v>50</v>
      </c>
      <c r="G120" s="31">
        <v>999.99999999999989</v>
      </c>
      <c r="H120" s="18">
        <f t="shared" si="19"/>
        <v>1100</v>
      </c>
      <c r="I120" s="5"/>
      <c r="J120" s="18" t="str">
        <f t="shared" si="20"/>
        <v>-</v>
      </c>
      <c r="K120"/>
      <c r="L120"/>
    </row>
    <row r="121" spans="1:12" s="19" customFormat="1" x14ac:dyDescent="0.45">
      <c r="A121"/>
      <c r="B121" s="53"/>
      <c r="C121" s="17" t="str">
        <f ca="1">IF(I121="","",COUNT(C$1:INDIRECT(CONCATENATE("R",ROW()-1,"C",COLUMN()),FALSE))+1)</f>
        <v/>
      </c>
      <c r="D121" s="30" t="s">
        <v>193</v>
      </c>
      <c r="E121" s="34" t="s">
        <v>71</v>
      </c>
      <c r="F121" s="35" t="s">
        <v>53</v>
      </c>
      <c r="G121" s="36"/>
      <c r="H121" s="36" t="str">
        <f t="shared" si="19"/>
        <v>売切</v>
      </c>
      <c r="I121" s="37"/>
      <c r="J121" s="36" t="str">
        <f t="shared" si="20"/>
        <v>売切</v>
      </c>
      <c r="K121"/>
      <c r="L121"/>
    </row>
    <row r="122" spans="1:12" s="19" customFormat="1" x14ac:dyDescent="0.45">
      <c r="A122"/>
      <c r="B122" s="53"/>
      <c r="C122" s="17" t="str">
        <f ca="1">IF(I122="","",COUNT(C$1:INDIRECT(CONCATENATE("R",ROW()-1,"C",COLUMN()),FALSE))+1)</f>
        <v/>
      </c>
      <c r="D122" s="30" t="s">
        <v>193</v>
      </c>
      <c r="E122" s="13" t="s">
        <v>72</v>
      </c>
      <c r="F122" s="27" t="s">
        <v>50</v>
      </c>
      <c r="G122" s="31">
        <v>1500</v>
      </c>
      <c r="H122" s="18">
        <f t="shared" si="19"/>
        <v>1650.0000000000002</v>
      </c>
      <c r="I122" s="5"/>
      <c r="J122" s="18" t="str">
        <f t="shared" si="20"/>
        <v>-</v>
      </c>
      <c r="K122"/>
      <c r="L122"/>
    </row>
    <row r="123" spans="1:12" s="19" customFormat="1" x14ac:dyDescent="0.45">
      <c r="A123"/>
      <c r="B123" s="53"/>
      <c r="C123" s="17" t="str">
        <f ca="1">IF(I123="","",COUNT(C$1:INDIRECT(CONCATENATE("R",ROW()-1,"C",COLUMN()),FALSE))+1)</f>
        <v/>
      </c>
      <c r="D123" s="30" t="s">
        <v>193</v>
      </c>
      <c r="E123" s="13" t="s">
        <v>73</v>
      </c>
      <c r="F123" s="27" t="s">
        <v>50</v>
      </c>
      <c r="G123" s="31">
        <v>1500</v>
      </c>
      <c r="H123" s="18">
        <f t="shared" si="19"/>
        <v>1650.0000000000002</v>
      </c>
      <c r="I123" s="5"/>
      <c r="J123" s="18" t="str">
        <f t="shared" si="20"/>
        <v>-</v>
      </c>
      <c r="K123"/>
      <c r="L123"/>
    </row>
    <row r="124" spans="1:12" s="19" customFormat="1" x14ac:dyDescent="0.45">
      <c r="A124"/>
      <c r="B124" s="53"/>
      <c r="C124" s="17" t="str">
        <f ca="1">IF(I124="","",COUNT(C$1:INDIRECT(CONCATENATE("R",ROW()-1,"C",COLUMN()),FALSE))+1)</f>
        <v/>
      </c>
      <c r="D124" s="30" t="s">
        <v>193</v>
      </c>
      <c r="E124" s="13" t="s">
        <v>74</v>
      </c>
      <c r="F124" s="27" t="s">
        <v>50</v>
      </c>
      <c r="G124" s="31">
        <v>1500</v>
      </c>
      <c r="H124" s="18">
        <f t="shared" si="19"/>
        <v>1650.0000000000002</v>
      </c>
      <c r="I124" s="5"/>
      <c r="J124" s="18" t="str">
        <f t="shared" si="20"/>
        <v>-</v>
      </c>
      <c r="K124"/>
      <c r="L124"/>
    </row>
    <row r="125" spans="1:12" s="19" customFormat="1" x14ac:dyDescent="0.45">
      <c r="A125"/>
      <c r="B125" s="53"/>
      <c r="C125" s="17" t="str">
        <f ca="1">IF(I125="","",COUNT(C$1:INDIRECT(CONCATENATE("R",ROW()-1,"C",COLUMN()),FALSE))+1)</f>
        <v/>
      </c>
      <c r="D125" s="30" t="s">
        <v>193</v>
      </c>
      <c r="E125" s="13" t="s">
        <v>75</v>
      </c>
      <c r="F125" s="27" t="s">
        <v>50</v>
      </c>
      <c r="G125" s="31">
        <v>999.99999999999989</v>
      </c>
      <c r="H125" s="18">
        <f t="shared" si="19"/>
        <v>1100</v>
      </c>
      <c r="I125" s="5"/>
      <c r="J125" s="18" t="str">
        <f t="shared" si="20"/>
        <v>-</v>
      </c>
      <c r="K125"/>
      <c r="L125"/>
    </row>
    <row r="126" spans="1:12" s="19" customFormat="1" x14ac:dyDescent="0.45">
      <c r="A126"/>
      <c r="B126" s="53"/>
      <c r="C126" s="17" t="str">
        <f ca="1">IF(I126="","",COUNT(C$1:INDIRECT(CONCATENATE("R",ROW()-1,"C",COLUMN()),FALSE))+1)</f>
        <v/>
      </c>
      <c r="D126" s="30" t="s">
        <v>193</v>
      </c>
      <c r="E126" s="13" t="s">
        <v>76</v>
      </c>
      <c r="F126" s="27" t="s">
        <v>50</v>
      </c>
      <c r="G126" s="31">
        <v>1500</v>
      </c>
      <c r="H126" s="18">
        <f t="shared" si="19"/>
        <v>1650.0000000000002</v>
      </c>
      <c r="I126" s="5"/>
      <c r="J126" s="18" t="str">
        <f t="shared" si="20"/>
        <v>-</v>
      </c>
      <c r="K126"/>
      <c r="L126"/>
    </row>
    <row r="127" spans="1:12" s="19" customFormat="1" x14ac:dyDescent="0.45">
      <c r="A127"/>
      <c r="B127" s="53"/>
      <c r="C127" s="17" t="str">
        <f ca="1">IF(I127="","",COUNT(C$1:INDIRECT(CONCATENATE("R",ROW()-1,"C",COLUMN()),FALSE))+1)</f>
        <v/>
      </c>
      <c r="D127" s="30" t="s">
        <v>193</v>
      </c>
      <c r="E127" s="13" t="s">
        <v>77</v>
      </c>
      <c r="F127" s="27" t="s">
        <v>50</v>
      </c>
      <c r="G127" s="31">
        <v>999.99999999999989</v>
      </c>
      <c r="H127" s="18">
        <f t="shared" si="19"/>
        <v>1100</v>
      </c>
      <c r="I127" s="5"/>
      <c r="J127" s="18" t="str">
        <f t="shared" si="20"/>
        <v>-</v>
      </c>
      <c r="K127"/>
      <c r="L127"/>
    </row>
    <row r="128" spans="1:12" s="19" customFormat="1" x14ac:dyDescent="0.45">
      <c r="A128"/>
      <c r="B128" s="53"/>
      <c r="C128" s="17" t="str">
        <f ca="1">IF(I128="","",COUNT(C$1:INDIRECT(CONCATENATE("R",ROW()-1,"C",COLUMN()),FALSE))+1)</f>
        <v/>
      </c>
      <c r="D128" s="30" t="s">
        <v>193</v>
      </c>
      <c r="E128" s="13" t="s">
        <v>78</v>
      </c>
      <c r="F128" s="27" t="s">
        <v>50</v>
      </c>
      <c r="G128" s="31">
        <v>999.99999999999989</v>
      </c>
      <c r="H128" s="18">
        <f t="shared" si="19"/>
        <v>1100</v>
      </c>
      <c r="I128" s="5"/>
      <c r="J128" s="18" t="str">
        <f t="shared" si="20"/>
        <v>-</v>
      </c>
      <c r="K128"/>
      <c r="L128"/>
    </row>
    <row r="129" spans="1:12" s="19" customFormat="1" x14ac:dyDescent="0.45">
      <c r="A129"/>
      <c r="B129" s="53"/>
      <c r="C129" s="17" t="str">
        <f ca="1">IF(I129="","",COUNT(C$1:INDIRECT(CONCATENATE("R",ROW()-1,"C",COLUMN()),FALSE))+1)</f>
        <v/>
      </c>
      <c r="D129" s="30" t="s">
        <v>193</v>
      </c>
      <c r="E129" s="13" t="s">
        <v>79</v>
      </c>
      <c r="F129" s="27" t="s">
        <v>50</v>
      </c>
      <c r="G129" s="31">
        <v>999.99999999999989</v>
      </c>
      <c r="H129" s="18">
        <f t="shared" si="19"/>
        <v>1100</v>
      </c>
      <c r="I129" s="5"/>
      <c r="J129" s="18" t="str">
        <f t="shared" si="20"/>
        <v>-</v>
      </c>
      <c r="K129"/>
      <c r="L129"/>
    </row>
    <row r="130" spans="1:12" s="19" customFormat="1" x14ac:dyDescent="0.45">
      <c r="A130"/>
      <c r="B130" s="53"/>
      <c r="C130" s="17" t="str">
        <f ca="1">IF(I130="","",COUNT(C$1:INDIRECT(CONCATENATE("R",ROW()-1,"C",COLUMN()),FALSE))+1)</f>
        <v/>
      </c>
      <c r="D130" s="30" t="s">
        <v>193</v>
      </c>
      <c r="E130" s="13" t="s">
        <v>80</v>
      </c>
      <c r="F130" s="27" t="s">
        <v>50</v>
      </c>
      <c r="G130" s="31">
        <v>999.99999999999989</v>
      </c>
      <c r="H130" s="18">
        <f t="shared" si="19"/>
        <v>1100</v>
      </c>
      <c r="I130" s="5"/>
      <c r="J130" s="18" t="str">
        <f t="shared" si="20"/>
        <v>-</v>
      </c>
      <c r="K130"/>
      <c r="L130"/>
    </row>
    <row r="131" spans="1:12" s="19" customFormat="1" x14ac:dyDescent="0.45">
      <c r="A131"/>
      <c r="B131" s="53"/>
      <c r="C131" s="17" t="str">
        <f ca="1">IF(I131="","",COUNT(C$1:INDIRECT(CONCATENATE("R",ROW()-1,"C",COLUMN()),FALSE))+1)</f>
        <v/>
      </c>
      <c r="D131" s="30" t="s">
        <v>193</v>
      </c>
      <c r="E131" s="13" t="s">
        <v>81</v>
      </c>
      <c r="F131" s="27" t="s">
        <v>50</v>
      </c>
      <c r="G131" s="31">
        <v>999.99999999999989</v>
      </c>
      <c r="H131" s="18">
        <f t="shared" ref="H131:H164" si="23">IF(F131="売切","売切",G131*1.1)</f>
        <v>1100</v>
      </c>
      <c r="I131" s="5"/>
      <c r="J131" s="18" t="str">
        <f t="shared" ref="J131:J164" si="24">IF(H131="売切","売切",IF(I131="","-",H131*I131))</f>
        <v>-</v>
      </c>
      <c r="K131"/>
      <c r="L131"/>
    </row>
    <row r="132" spans="1:12" s="19" customFormat="1" x14ac:dyDescent="0.45">
      <c r="A132"/>
      <c r="B132" s="53" t="s">
        <v>24</v>
      </c>
      <c r="C132" s="17" t="str">
        <f ca="1">IF(I132="","",COUNT(C$1:INDIRECT(CONCATENATE("R",ROW()-1,"C",COLUMN()),FALSE))+1)</f>
        <v/>
      </c>
      <c r="D132" s="30" t="s">
        <v>195</v>
      </c>
      <c r="E132" s="13" t="s">
        <v>124</v>
      </c>
      <c r="F132" s="27" t="s">
        <v>50</v>
      </c>
      <c r="G132" s="31">
        <v>600</v>
      </c>
      <c r="H132" s="18">
        <f>IF(F132="売切","売切",G132*1.1)</f>
        <v>660</v>
      </c>
      <c r="I132" s="5"/>
      <c r="J132" s="18" t="str">
        <f>IF(H132="売切","売切",IF(I132="","-",H132*I132))</f>
        <v>-</v>
      </c>
      <c r="K132"/>
      <c r="L132"/>
    </row>
    <row r="133" spans="1:12" s="19" customFormat="1" x14ac:dyDescent="0.45">
      <c r="A133"/>
      <c r="B133" s="53"/>
      <c r="C133" s="17" t="str">
        <f ca="1">IF(I133="","",COUNT(C$1:INDIRECT(CONCATENATE("R",ROW()-1,"C",COLUMN()),FALSE))+1)</f>
        <v/>
      </c>
      <c r="D133" s="30" t="s">
        <v>195</v>
      </c>
      <c r="E133" s="13" t="s">
        <v>125</v>
      </c>
      <c r="F133" s="27" t="s">
        <v>50</v>
      </c>
      <c r="G133" s="31">
        <v>600</v>
      </c>
      <c r="H133" s="18">
        <f>IF(F133="売切","売切",G133*1.1)</f>
        <v>660</v>
      </c>
      <c r="I133" s="5"/>
      <c r="J133" s="18" t="str">
        <f>IF(H133="売切","売切",IF(I133="","-",H133*I133))</f>
        <v>-</v>
      </c>
      <c r="K133"/>
      <c r="L133"/>
    </row>
    <row r="134" spans="1:12" s="19" customFormat="1" x14ac:dyDescent="0.45">
      <c r="A134"/>
      <c r="B134" s="53"/>
      <c r="C134" s="17"/>
      <c r="D134" s="30"/>
      <c r="E134" s="13" t="s">
        <v>241</v>
      </c>
      <c r="F134" s="27" t="s">
        <v>50</v>
      </c>
      <c r="G134" s="31">
        <v>800</v>
      </c>
      <c r="H134" s="18">
        <f>IF(F134="売切","売切",G134*1.1)</f>
        <v>880.00000000000011</v>
      </c>
      <c r="I134" s="5"/>
      <c r="J134" s="18"/>
      <c r="K134"/>
      <c r="L134"/>
    </row>
    <row r="135" spans="1:12" s="19" customFormat="1" x14ac:dyDescent="0.45">
      <c r="A135"/>
      <c r="B135" s="53"/>
      <c r="C135" s="17" t="str">
        <f ca="1">IF(I135="","",COUNT(C$1:INDIRECT(CONCATENATE("R",ROW()-1,"C",COLUMN()),FALSE))+1)</f>
        <v/>
      </c>
      <c r="D135" s="30" t="s">
        <v>195</v>
      </c>
      <c r="E135" s="13" t="s">
        <v>248</v>
      </c>
      <c r="F135" s="27" t="s">
        <v>50</v>
      </c>
      <c r="G135" s="31">
        <v>800</v>
      </c>
      <c r="H135" s="18">
        <f>IF(F135="売切","売切",G135*1.1)</f>
        <v>880.00000000000011</v>
      </c>
      <c r="I135" s="5"/>
      <c r="J135" s="18" t="str">
        <f>IF(H135="売切","売切",IF(I135="","-",H135*I135))</f>
        <v>-</v>
      </c>
      <c r="K135"/>
      <c r="L135"/>
    </row>
    <row r="136" spans="1:12" s="19" customFormat="1" x14ac:dyDescent="0.45">
      <c r="A136"/>
      <c r="B136" s="53" t="s">
        <v>18</v>
      </c>
      <c r="C136" s="17" t="str">
        <f ca="1">IF(I136="","",COUNT(C$1:INDIRECT(CONCATENATE("R",ROW()-1,"C",COLUMN()),FALSE))+1)</f>
        <v/>
      </c>
      <c r="D136" s="30" t="s">
        <v>196</v>
      </c>
      <c r="E136" s="13" t="s">
        <v>95</v>
      </c>
      <c r="F136" s="27" t="s">
        <v>50</v>
      </c>
      <c r="G136" s="31">
        <v>800</v>
      </c>
      <c r="H136" s="18">
        <f t="shared" si="23"/>
        <v>880.00000000000011</v>
      </c>
      <c r="I136" s="5"/>
      <c r="J136" s="18" t="str">
        <f t="shared" si="24"/>
        <v>-</v>
      </c>
      <c r="K136"/>
      <c r="L136"/>
    </row>
    <row r="137" spans="1:12" s="19" customFormat="1" x14ac:dyDescent="0.45">
      <c r="A137"/>
      <c r="B137" s="53"/>
      <c r="C137" s="17" t="str">
        <f ca="1">IF(I137="","",COUNT(C$1:INDIRECT(CONCATENATE("R",ROW()-1,"C",COLUMN()),FALSE))+1)</f>
        <v/>
      </c>
      <c r="D137" s="30" t="s">
        <v>196</v>
      </c>
      <c r="E137" s="13" t="s">
        <v>96</v>
      </c>
      <c r="F137" s="27" t="s">
        <v>50</v>
      </c>
      <c r="G137" s="31">
        <v>800</v>
      </c>
      <c r="H137" s="18">
        <f t="shared" si="23"/>
        <v>880.00000000000011</v>
      </c>
      <c r="I137" s="5"/>
      <c r="J137" s="18" t="str">
        <f t="shared" si="24"/>
        <v>-</v>
      </c>
      <c r="K137"/>
      <c r="L137"/>
    </row>
    <row r="138" spans="1:12" s="19" customFormat="1" x14ac:dyDescent="0.45">
      <c r="A138"/>
      <c r="B138" s="53"/>
      <c r="C138" s="17" t="str">
        <f ca="1">IF(I138="","",COUNT(C$1:INDIRECT(CONCATENATE("R",ROW()-1,"C",COLUMN()),FALSE))+1)</f>
        <v/>
      </c>
      <c r="D138" s="30" t="s">
        <v>196</v>
      </c>
      <c r="E138" s="13" t="s">
        <v>97</v>
      </c>
      <c r="F138" s="27" t="s">
        <v>50</v>
      </c>
      <c r="G138" s="31">
        <v>800</v>
      </c>
      <c r="H138" s="18">
        <f t="shared" si="23"/>
        <v>880.00000000000011</v>
      </c>
      <c r="I138" s="5"/>
      <c r="J138" s="18" t="str">
        <f t="shared" si="24"/>
        <v>-</v>
      </c>
      <c r="K138"/>
      <c r="L138"/>
    </row>
    <row r="139" spans="1:12" s="19" customFormat="1" x14ac:dyDescent="0.45">
      <c r="A139"/>
      <c r="B139" s="53"/>
      <c r="C139" s="17" t="str">
        <f ca="1">IF(I139="","",COUNT(C$1:INDIRECT(CONCATENATE("R",ROW()-1,"C",COLUMN()),FALSE))+1)</f>
        <v/>
      </c>
      <c r="D139" s="30" t="s">
        <v>196</v>
      </c>
      <c r="E139" s="13" t="s">
        <v>98</v>
      </c>
      <c r="F139" s="27" t="s">
        <v>50</v>
      </c>
      <c r="G139" s="31">
        <v>800</v>
      </c>
      <c r="H139" s="18">
        <f t="shared" si="23"/>
        <v>880.00000000000011</v>
      </c>
      <c r="I139" s="5"/>
      <c r="J139" s="18" t="str">
        <f t="shared" si="24"/>
        <v>-</v>
      </c>
      <c r="K139"/>
      <c r="L139"/>
    </row>
    <row r="140" spans="1:12" s="19" customFormat="1" x14ac:dyDescent="0.45">
      <c r="A140"/>
      <c r="B140" s="53"/>
      <c r="C140" s="17" t="str">
        <f ca="1">IF(I140="","",COUNT(C$1:INDIRECT(CONCATENATE("R",ROW()-1,"C",COLUMN()),FALSE))+1)</f>
        <v/>
      </c>
      <c r="D140" s="30" t="s">
        <v>196</v>
      </c>
      <c r="E140" s="13" t="s">
        <v>99</v>
      </c>
      <c r="F140" s="27" t="s">
        <v>50</v>
      </c>
      <c r="G140" s="31">
        <v>800</v>
      </c>
      <c r="H140" s="18">
        <f t="shared" si="23"/>
        <v>880.00000000000011</v>
      </c>
      <c r="I140" s="5"/>
      <c r="J140" s="18" t="str">
        <f t="shared" si="24"/>
        <v>-</v>
      </c>
      <c r="K140"/>
      <c r="L140"/>
    </row>
    <row r="141" spans="1:12" s="19" customFormat="1" x14ac:dyDescent="0.45">
      <c r="A141"/>
      <c r="B141" s="53"/>
      <c r="C141" s="17" t="str">
        <f ca="1">IF(I141="","",COUNT(C$1:INDIRECT(CONCATENATE("R",ROW()-1,"C",COLUMN()),FALSE))+1)</f>
        <v/>
      </c>
      <c r="D141" s="30" t="s">
        <v>196</v>
      </c>
      <c r="E141" s="13" t="s">
        <v>100</v>
      </c>
      <c r="F141" s="27" t="s">
        <v>50</v>
      </c>
      <c r="G141" s="31">
        <v>800</v>
      </c>
      <c r="H141" s="18">
        <f t="shared" si="23"/>
        <v>880.00000000000011</v>
      </c>
      <c r="I141" s="5"/>
      <c r="J141" s="18" t="str">
        <f t="shared" si="24"/>
        <v>-</v>
      </c>
      <c r="K141"/>
      <c r="L141"/>
    </row>
    <row r="142" spans="1:12" s="19" customFormat="1" x14ac:dyDescent="0.45">
      <c r="A142"/>
      <c r="B142" s="53"/>
      <c r="C142" s="17" t="str">
        <f ca="1">IF(I142="","",COUNT(C$1:INDIRECT(CONCATENATE("R",ROW()-1,"C",COLUMN()),FALSE))+1)</f>
        <v/>
      </c>
      <c r="D142" s="30" t="s">
        <v>196</v>
      </c>
      <c r="E142" s="13" t="s">
        <v>101</v>
      </c>
      <c r="F142" s="27" t="s">
        <v>50</v>
      </c>
      <c r="G142" s="31">
        <v>800</v>
      </c>
      <c r="H142" s="18">
        <f t="shared" si="23"/>
        <v>880.00000000000011</v>
      </c>
      <c r="I142" s="5"/>
      <c r="J142" s="18" t="str">
        <f t="shared" si="24"/>
        <v>-</v>
      </c>
      <c r="K142"/>
      <c r="L142"/>
    </row>
    <row r="143" spans="1:12" s="19" customFormat="1" x14ac:dyDescent="0.45">
      <c r="A143"/>
      <c r="B143" s="53"/>
      <c r="C143" s="17" t="str">
        <f ca="1">IF(I143="","",COUNT(C$1:INDIRECT(CONCATENATE("R",ROW()-1,"C",COLUMN()),FALSE))+1)</f>
        <v/>
      </c>
      <c r="D143" s="30" t="s">
        <v>196</v>
      </c>
      <c r="E143" s="13" t="s">
        <v>102</v>
      </c>
      <c r="F143" s="27" t="s">
        <v>50</v>
      </c>
      <c r="G143" s="31">
        <v>800</v>
      </c>
      <c r="H143" s="18">
        <f t="shared" si="23"/>
        <v>880.00000000000011</v>
      </c>
      <c r="I143" s="5"/>
      <c r="J143" s="18" t="str">
        <f t="shared" si="24"/>
        <v>-</v>
      </c>
      <c r="K143"/>
      <c r="L143"/>
    </row>
    <row r="144" spans="1:12" s="19" customFormat="1" x14ac:dyDescent="0.45">
      <c r="A144"/>
      <c r="B144" s="53"/>
      <c r="C144" s="17" t="str">
        <f ca="1">IF(I144="","",COUNT(C$1:INDIRECT(CONCATENATE("R",ROW()-1,"C",COLUMN()),FALSE))+1)</f>
        <v/>
      </c>
      <c r="D144" s="30" t="s">
        <v>196</v>
      </c>
      <c r="E144" s="13" t="s">
        <v>103</v>
      </c>
      <c r="F144" s="27" t="s">
        <v>50</v>
      </c>
      <c r="G144" s="31">
        <v>800</v>
      </c>
      <c r="H144" s="18">
        <f t="shared" si="23"/>
        <v>880.00000000000011</v>
      </c>
      <c r="I144" s="5"/>
      <c r="J144" s="18" t="str">
        <f t="shared" si="24"/>
        <v>-</v>
      </c>
      <c r="K144"/>
      <c r="L144"/>
    </row>
    <row r="145" spans="1:12" s="19" customFormat="1" x14ac:dyDescent="0.45">
      <c r="A145"/>
      <c r="B145" s="53"/>
      <c r="C145" s="17" t="str">
        <f ca="1">IF(I145="","",COUNT(C$1:INDIRECT(CONCATENATE("R",ROW()-1,"C",COLUMN()),FALSE))+1)</f>
        <v/>
      </c>
      <c r="D145" s="30" t="s">
        <v>196</v>
      </c>
      <c r="E145" s="13" t="s">
        <v>104</v>
      </c>
      <c r="F145" s="27" t="s">
        <v>50</v>
      </c>
      <c r="G145" s="31">
        <v>800</v>
      </c>
      <c r="H145" s="18">
        <f t="shared" si="23"/>
        <v>880.00000000000011</v>
      </c>
      <c r="I145" s="5"/>
      <c r="J145" s="18" t="str">
        <f t="shared" si="24"/>
        <v>-</v>
      </c>
      <c r="K145"/>
      <c r="L145"/>
    </row>
    <row r="146" spans="1:12" s="19" customFormat="1" x14ac:dyDescent="0.45">
      <c r="A146"/>
      <c r="B146" s="53"/>
      <c r="C146" s="17" t="str">
        <f ca="1">IF(I146="","",COUNT(C$1:INDIRECT(CONCATENATE("R",ROW()-1,"C",COLUMN()),FALSE))+1)</f>
        <v/>
      </c>
      <c r="D146" s="30" t="s">
        <v>196</v>
      </c>
      <c r="E146" s="13" t="s">
        <v>105</v>
      </c>
      <c r="F146" s="27" t="s">
        <v>50</v>
      </c>
      <c r="G146" s="31">
        <v>800</v>
      </c>
      <c r="H146" s="18">
        <f t="shared" si="23"/>
        <v>880.00000000000011</v>
      </c>
      <c r="I146" s="5"/>
      <c r="J146" s="18" t="str">
        <f t="shared" si="24"/>
        <v>-</v>
      </c>
      <c r="K146"/>
      <c r="L146"/>
    </row>
    <row r="147" spans="1:12" s="19" customFormat="1" x14ac:dyDescent="0.45">
      <c r="A147"/>
      <c r="B147" s="53"/>
      <c r="C147" s="17" t="str">
        <f ca="1">IF(I147="","",COUNT(C$1:INDIRECT(CONCATENATE("R",ROW()-1,"C",COLUMN()),FALSE))+1)</f>
        <v/>
      </c>
      <c r="D147" s="30" t="s">
        <v>196</v>
      </c>
      <c r="E147" s="13" t="s">
        <v>106</v>
      </c>
      <c r="F147" s="27" t="s">
        <v>50</v>
      </c>
      <c r="G147" s="31">
        <v>800</v>
      </c>
      <c r="H147" s="18">
        <f t="shared" si="23"/>
        <v>880.00000000000011</v>
      </c>
      <c r="I147" s="5"/>
      <c r="J147" s="18" t="str">
        <f t="shared" si="24"/>
        <v>-</v>
      </c>
      <c r="K147"/>
      <c r="L147"/>
    </row>
    <row r="148" spans="1:12" s="19" customFormat="1" x14ac:dyDescent="0.45">
      <c r="A148"/>
      <c r="B148" s="53"/>
      <c r="C148" s="17" t="str">
        <f ca="1">IF(I148="","",COUNT(C$1:INDIRECT(CONCATENATE("R",ROW()-1,"C",COLUMN()),FALSE))+1)</f>
        <v/>
      </c>
      <c r="D148" s="30" t="s">
        <v>196</v>
      </c>
      <c r="E148" s="13" t="s">
        <v>107</v>
      </c>
      <c r="F148" s="27" t="s">
        <v>50</v>
      </c>
      <c r="G148" s="31">
        <v>800</v>
      </c>
      <c r="H148" s="18">
        <f t="shared" si="23"/>
        <v>880.00000000000011</v>
      </c>
      <c r="I148" s="5"/>
      <c r="J148" s="18" t="str">
        <f t="shared" si="24"/>
        <v>-</v>
      </c>
      <c r="K148"/>
      <c r="L148"/>
    </row>
    <row r="149" spans="1:12" s="19" customFormat="1" x14ac:dyDescent="0.45">
      <c r="A149"/>
      <c r="B149" s="53"/>
      <c r="C149" s="17" t="str">
        <f ca="1">IF(I149="","",COUNT(C$1:INDIRECT(CONCATENATE("R",ROW()-1,"C",COLUMN()),FALSE))+1)</f>
        <v/>
      </c>
      <c r="D149" s="30" t="s">
        <v>196</v>
      </c>
      <c r="E149" s="13" t="s">
        <v>108</v>
      </c>
      <c r="F149" s="27" t="s">
        <v>50</v>
      </c>
      <c r="G149" s="31">
        <v>800</v>
      </c>
      <c r="H149" s="18">
        <f t="shared" si="23"/>
        <v>880.00000000000011</v>
      </c>
      <c r="I149" s="5"/>
      <c r="J149" s="18" t="str">
        <f t="shared" si="24"/>
        <v>-</v>
      </c>
      <c r="K149"/>
      <c r="L149"/>
    </row>
    <row r="150" spans="1:12" s="19" customFormat="1" x14ac:dyDescent="0.45">
      <c r="A150"/>
      <c r="B150" s="53"/>
      <c r="C150" s="17" t="str">
        <f ca="1">IF(I150="","",COUNT(C$1:INDIRECT(CONCATENATE("R",ROW()-1,"C",COLUMN()),FALSE))+1)</f>
        <v/>
      </c>
      <c r="D150" s="30" t="s">
        <v>196</v>
      </c>
      <c r="E150" s="13" t="s">
        <v>109</v>
      </c>
      <c r="F150" s="27" t="s">
        <v>50</v>
      </c>
      <c r="G150" s="31">
        <v>800</v>
      </c>
      <c r="H150" s="18">
        <f t="shared" si="23"/>
        <v>880.00000000000011</v>
      </c>
      <c r="I150" s="5"/>
      <c r="J150" s="18" t="str">
        <f t="shared" si="24"/>
        <v>-</v>
      </c>
      <c r="K150"/>
      <c r="L150"/>
    </row>
    <row r="151" spans="1:12" s="19" customFormat="1" x14ac:dyDescent="0.45">
      <c r="A151"/>
      <c r="B151" s="53"/>
      <c r="C151" s="17" t="str">
        <f ca="1">IF(I151="","",COUNT(C$1:INDIRECT(CONCATENATE("R",ROW()-1,"C",COLUMN()),FALSE))+1)</f>
        <v/>
      </c>
      <c r="D151" s="30" t="s">
        <v>196</v>
      </c>
      <c r="E151" s="13" t="s">
        <v>110</v>
      </c>
      <c r="F151" s="27" t="s">
        <v>50</v>
      </c>
      <c r="G151" s="31">
        <v>800</v>
      </c>
      <c r="H151" s="18">
        <f t="shared" si="23"/>
        <v>880.00000000000011</v>
      </c>
      <c r="I151" s="5"/>
      <c r="J151" s="18" t="str">
        <f t="shared" si="24"/>
        <v>-</v>
      </c>
      <c r="K151"/>
      <c r="L151"/>
    </row>
    <row r="152" spans="1:12" s="19" customFormat="1" x14ac:dyDescent="0.45">
      <c r="A152"/>
      <c r="B152" s="53"/>
      <c r="C152" s="17" t="str">
        <f ca="1">IF(I152="","",COUNT(C$1:INDIRECT(CONCATENATE("R",ROW()-1,"C",COLUMN()),FALSE))+1)</f>
        <v/>
      </c>
      <c r="D152" s="30" t="s">
        <v>196</v>
      </c>
      <c r="E152" s="13" t="s">
        <v>111</v>
      </c>
      <c r="F152" s="27" t="s">
        <v>50</v>
      </c>
      <c r="G152" s="31">
        <v>800</v>
      </c>
      <c r="H152" s="18">
        <f t="shared" si="23"/>
        <v>880.00000000000011</v>
      </c>
      <c r="I152" s="5"/>
      <c r="J152" s="18" t="str">
        <f t="shared" si="24"/>
        <v>-</v>
      </c>
      <c r="K152"/>
      <c r="L152"/>
    </row>
    <row r="153" spans="1:12" s="19" customFormat="1" x14ac:dyDescent="0.45">
      <c r="A153"/>
      <c r="B153" s="53"/>
      <c r="C153" s="17" t="str">
        <f ca="1">IF(I153="","",COUNT(C$1:INDIRECT(CONCATENATE("R",ROW()-1,"C",COLUMN()),FALSE))+1)</f>
        <v/>
      </c>
      <c r="D153" s="30" t="s">
        <v>196</v>
      </c>
      <c r="E153" s="13" t="s">
        <v>112</v>
      </c>
      <c r="F153" s="27" t="s">
        <v>50</v>
      </c>
      <c r="G153" s="31">
        <v>800</v>
      </c>
      <c r="H153" s="18">
        <f t="shared" si="23"/>
        <v>880.00000000000011</v>
      </c>
      <c r="I153" s="5"/>
      <c r="J153" s="18" t="str">
        <f t="shared" si="24"/>
        <v>-</v>
      </c>
      <c r="K153"/>
      <c r="L153"/>
    </row>
    <row r="154" spans="1:12" s="19" customFormat="1" x14ac:dyDescent="0.45">
      <c r="A154"/>
      <c r="B154" s="53"/>
      <c r="C154" s="17" t="str">
        <f ca="1">IF(I154="","",COUNT(C$1:INDIRECT(CONCATENATE("R",ROW()-1,"C",COLUMN()),FALSE))+1)</f>
        <v/>
      </c>
      <c r="D154" s="30" t="s">
        <v>196</v>
      </c>
      <c r="E154" s="13" t="s">
        <v>113</v>
      </c>
      <c r="F154" s="27" t="s">
        <v>50</v>
      </c>
      <c r="G154" s="31">
        <v>800</v>
      </c>
      <c r="H154" s="18">
        <f t="shared" si="23"/>
        <v>880.00000000000011</v>
      </c>
      <c r="I154" s="5"/>
      <c r="J154" s="18" t="str">
        <f t="shared" si="24"/>
        <v>-</v>
      </c>
      <c r="K154"/>
      <c r="L154"/>
    </row>
    <row r="155" spans="1:12" s="19" customFormat="1" x14ac:dyDescent="0.45">
      <c r="A155"/>
      <c r="B155" s="53"/>
      <c r="C155" s="17" t="str">
        <f ca="1">IF(I155="","",COUNT(C$1:INDIRECT(CONCATENATE("R",ROW()-1,"C",COLUMN()),FALSE))+1)</f>
        <v/>
      </c>
      <c r="D155" s="30" t="s">
        <v>196</v>
      </c>
      <c r="E155" s="13" t="s">
        <v>114</v>
      </c>
      <c r="F155" s="27" t="s">
        <v>50</v>
      </c>
      <c r="G155" s="31">
        <v>800</v>
      </c>
      <c r="H155" s="18">
        <f t="shared" si="23"/>
        <v>880.00000000000011</v>
      </c>
      <c r="I155" s="5"/>
      <c r="J155" s="18" t="str">
        <f t="shared" si="24"/>
        <v>-</v>
      </c>
      <c r="K155"/>
      <c r="L155"/>
    </row>
    <row r="156" spans="1:12" s="19" customFormat="1" x14ac:dyDescent="0.45">
      <c r="A156"/>
      <c r="B156" s="53"/>
      <c r="C156" s="17" t="str">
        <f ca="1">IF(I156="","",COUNT(C$1:INDIRECT(CONCATENATE("R",ROW()-1,"C",COLUMN()),FALSE))+1)</f>
        <v/>
      </c>
      <c r="D156" s="30" t="s">
        <v>196</v>
      </c>
      <c r="E156" s="13" t="s">
        <v>115</v>
      </c>
      <c r="F156" s="27" t="s">
        <v>50</v>
      </c>
      <c r="G156" s="31">
        <v>600</v>
      </c>
      <c r="H156" s="18">
        <f t="shared" si="23"/>
        <v>660</v>
      </c>
      <c r="I156" s="5"/>
      <c r="J156" s="18" t="str">
        <f t="shared" si="24"/>
        <v>-</v>
      </c>
      <c r="K156"/>
      <c r="L156"/>
    </row>
    <row r="157" spans="1:12" s="19" customFormat="1" x14ac:dyDescent="0.45">
      <c r="A157"/>
      <c r="B157" s="53"/>
      <c r="C157" s="17" t="str">
        <f ca="1">IF(I157="","",COUNT(C$1:INDIRECT(CONCATENATE("R",ROW()-1,"C",COLUMN()),FALSE))+1)</f>
        <v/>
      </c>
      <c r="D157" s="30" t="s">
        <v>196</v>
      </c>
      <c r="E157" s="13" t="s">
        <v>116</v>
      </c>
      <c r="F157" s="27" t="s">
        <v>50</v>
      </c>
      <c r="G157" s="31">
        <v>499.99999999999994</v>
      </c>
      <c r="H157" s="18">
        <f t="shared" si="23"/>
        <v>550</v>
      </c>
      <c r="I157" s="5"/>
      <c r="J157" s="18" t="str">
        <f t="shared" si="24"/>
        <v>-</v>
      </c>
      <c r="K157"/>
      <c r="L157"/>
    </row>
    <row r="158" spans="1:12" s="19" customFormat="1" x14ac:dyDescent="0.45">
      <c r="A158"/>
      <c r="B158" s="53"/>
      <c r="C158" s="17" t="str">
        <f ca="1">IF(I158="","",COUNT(C$1:INDIRECT(CONCATENATE("R",ROW()-1,"C",COLUMN()),FALSE))+1)</f>
        <v/>
      </c>
      <c r="D158" s="30" t="s">
        <v>196</v>
      </c>
      <c r="E158" s="13" t="s">
        <v>117</v>
      </c>
      <c r="F158" s="27" t="s">
        <v>50</v>
      </c>
      <c r="G158" s="31">
        <v>499.99999999999994</v>
      </c>
      <c r="H158" s="18">
        <f t="shared" si="23"/>
        <v>550</v>
      </c>
      <c r="I158" s="5"/>
      <c r="J158" s="18" t="str">
        <f t="shared" si="24"/>
        <v>-</v>
      </c>
      <c r="K158"/>
      <c r="L158"/>
    </row>
    <row r="159" spans="1:12" s="19" customFormat="1" x14ac:dyDescent="0.45">
      <c r="A159"/>
      <c r="B159" s="53"/>
      <c r="C159" s="17" t="str">
        <f ca="1">IF(I159="","",COUNT(C$1:INDIRECT(CONCATENATE("R",ROW()-1,"C",COLUMN()),FALSE))+1)</f>
        <v/>
      </c>
      <c r="D159" s="30" t="s">
        <v>196</v>
      </c>
      <c r="E159" s="13" t="s">
        <v>118</v>
      </c>
      <c r="F159" s="27" t="s">
        <v>50</v>
      </c>
      <c r="G159" s="31">
        <v>800</v>
      </c>
      <c r="H159" s="18">
        <f t="shared" si="23"/>
        <v>880.00000000000011</v>
      </c>
      <c r="I159" s="5"/>
      <c r="J159" s="18" t="str">
        <f t="shared" si="24"/>
        <v>-</v>
      </c>
      <c r="K159"/>
      <c r="L159"/>
    </row>
    <row r="160" spans="1:12" s="19" customFormat="1" x14ac:dyDescent="0.45">
      <c r="A160"/>
      <c r="B160" s="53"/>
      <c r="C160" s="17" t="str">
        <f ca="1">IF(I160="","",COUNT(C$1:INDIRECT(CONCATENATE("R",ROW()-1,"C",COLUMN()),FALSE))+1)</f>
        <v/>
      </c>
      <c r="D160" s="30" t="s">
        <v>196</v>
      </c>
      <c r="E160" s="13" t="s">
        <v>119</v>
      </c>
      <c r="F160" s="27" t="s">
        <v>50</v>
      </c>
      <c r="G160" s="31">
        <v>499.99999999999994</v>
      </c>
      <c r="H160" s="18">
        <f t="shared" si="23"/>
        <v>550</v>
      </c>
      <c r="I160" s="5"/>
      <c r="J160" s="18" t="str">
        <f t="shared" si="24"/>
        <v>-</v>
      </c>
      <c r="K160"/>
      <c r="L160"/>
    </row>
    <row r="161" spans="1:12" s="19" customFormat="1" x14ac:dyDescent="0.45">
      <c r="A161"/>
      <c r="B161" s="53"/>
      <c r="C161" s="17" t="str">
        <f ca="1">IF(I161="","",COUNT(C$1:INDIRECT(CONCATENATE("R",ROW()-1,"C",COLUMN()),FALSE))+1)</f>
        <v/>
      </c>
      <c r="D161" s="30" t="s">
        <v>196</v>
      </c>
      <c r="E161" s="13" t="s">
        <v>120</v>
      </c>
      <c r="F161" s="27" t="s">
        <v>50</v>
      </c>
      <c r="G161" s="31">
        <v>499.99999999999994</v>
      </c>
      <c r="H161" s="18">
        <f t="shared" si="23"/>
        <v>550</v>
      </c>
      <c r="I161" s="5"/>
      <c r="J161" s="18" t="str">
        <f t="shared" si="24"/>
        <v>-</v>
      </c>
      <c r="K161"/>
      <c r="L161"/>
    </row>
    <row r="162" spans="1:12" s="19" customFormat="1" x14ac:dyDescent="0.45">
      <c r="A162"/>
      <c r="B162" s="53"/>
      <c r="C162" s="17" t="str">
        <f ca="1">IF(I162="","",COUNT(C$1:INDIRECT(CONCATENATE("R",ROW()-1,"C",COLUMN()),FALSE))+1)</f>
        <v/>
      </c>
      <c r="D162" s="30" t="s">
        <v>196</v>
      </c>
      <c r="E162" s="13" t="s">
        <v>121</v>
      </c>
      <c r="F162" s="27" t="s">
        <v>50</v>
      </c>
      <c r="G162" s="31">
        <v>600</v>
      </c>
      <c r="H162" s="18">
        <f t="shared" si="23"/>
        <v>660</v>
      </c>
      <c r="I162" s="5"/>
      <c r="J162" s="18" t="str">
        <f t="shared" si="24"/>
        <v>-</v>
      </c>
      <c r="K162"/>
      <c r="L162"/>
    </row>
    <row r="163" spans="1:12" s="19" customFormat="1" x14ac:dyDescent="0.45">
      <c r="A163"/>
      <c r="B163" s="53"/>
      <c r="C163" s="17" t="str">
        <f ca="1">IF(I163="","",COUNT(C$1:INDIRECT(CONCATENATE("R",ROW()-1,"C",COLUMN()),FALSE))+1)</f>
        <v/>
      </c>
      <c r="D163" s="30" t="s">
        <v>196</v>
      </c>
      <c r="E163" s="13" t="s">
        <v>122</v>
      </c>
      <c r="F163" s="27" t="s">
        <v>50</v>
      </c>
      <c r="G163" s="31">
        <v>600</v>
      </c>
      <c r="H163" s="18">
        <f t="shared" si="23"/>
        <v>660</v>
      </c>
      <c r="I163" s="5"/>
      <c r="J163" s="18" t="str">
        <f t="shared" si="24"/>
        <v>-</v>
      </c>
      <c r="K163"/>
      <c r="L163"/>
    </row>
    <row r="164" spans="1:12" s="19" customFormat="1" x14ac:dyDescent="0.45">
      <c r="A164"/>
      <c r="B164" s="53"/>
      <c r="C164" s="17" t="str">
        <f ca="1">IF(I164="","",COUNT(C$1:INDIRECT(CONCATENATE("R",ROW()-1,"C",COLUMN()),FALSE))+1)</f>
        <v/>
      </c>
      <c r="D164" s="30" t="s">
        <v>196</v>
      </c>
      <c r="E164" s="13" t="s">
        <v>123</v>
      </c>
      <c r="F164" s="27" t="s">
        <v>50</v>
      </c>
      <c r="G164" s="31">
        <v>600</v>
      </c>
      <c r="H164" s="18">
        <f t="shared" si="23"/>
        <v>660</v>
      </c>
      <c r="I164" s="5"/>
      <c r="J164" s="18" t="str">
        <f t="shared" si="24"/>
        <v>-</v>
      </c>
      <c r="K164"/>
      <c r="L164"/>
    </row>
  </sheetData>
  <sheetProtection algorithmName="SHA-512" hashValue="5TlMMN2qMIn9kjXHH/ogPlkRDQfhkn+SnUBOUpp3uM34zlaCcIihBtWkx4FEhZaqD5mMQQMxYV/4lYaLKJVa9g==" saltValue="ygRX/C0hccO36Fq3GweCVg==" spinCount="100000" sheet="1" selectLockedCells="1"/>
  <mergeCells count="19">
    <mergeCell ref="B118:B131"/>
    <mergeCell ref="B132:B135"/>
    <mergeCell ref="B136:B164"/>
    <mergeCell ref="B66:B71"/>
    <mergeCell ref="B86:B89"/>
    <mergeCell ref="B90:B93"/>
    <mergeCell ref="B94:B104"/>
    <mergeCell ref="B105:B110"/>
    <mergeCell ref="B111:B117"/>
    <mergeCell ref="B9:J9"/>
    <mergeCell ref="B73:B74"/>
    <mergeCell ref="B75:B76"/>
    <mergeCell ref="B79:B85"/>
    <mergeCell ref="B25:B50"/>
    <mergeCell ref="B51:B56"/>
    <mergeCell ref="B57:B58"/>
    <mergeCell ref="B61:B64"/>
    <mergeCell ref="B11:B24"/>
    <mergeCell ref="B59:B60"/>
  </mergeCells>
  <phoneticPr fontId="5"/>
  <dataValidations count="1">
    <dataValidation type="list" allowBlank="1" showInputMessage="1" showErrorMessage="1" sqref="F4:F7 F11:F164" xr:uid="{00000000-0002-0000-0100-000000000000}">
      <formula1>$F$4:$F$7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4" orientation="landscape" r:id="rId1"/>
  <headerFooter>
    <oddFooter>&amp;P / &amp;N ページ</oddFooter>
  </headerFooter>
  <rowBreaks count="3" manualBreakCount="3">
    <brk id="56" max="16383" man="1"/>
    <brk id="93" max="16383" man="1"/>
    <brk id="1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B1:I38"/>
  <sheetViews>
    <sheetView showGridLines="0" zoomScaleNormal="100" zoomScaleSheetLayoutView="100" workbookViewId="0">
      <selection activeCell="D8" sqref="D8:E8"/>
    </sheetView>
  </sheetViews>
  <sheetFormatPr defaultColWidth="9.296875" defaultRowHeight="15" x14ac:dyDescent="0.45"/>
  <cols>
    <col min="2" max="2" width="3.296875" style="19" bestFit="1" customWidth="1"/>
    <col min="3" max="3" width="35.296875" customWidth="1"/>
    <col min="4" max="4" width="3.59765625" customWidth="1"/>
    <col min="5" max="5" width="89.09765625" customWidth="1"/>
    <col min="6" max="6" width="4.69921875" customWidth="1"/>
    <col min="7" max="8" width="10.8984375" style="9" customWidth="1"/>
    <col min="9" max="9" width="15.296875" style="9" customWidth="1"/>
  </cols>
  <sheetData>
    <row r="1" spans="2:9" x14ac:dyDescent="0.45">
      <c r="B1" s="7" t="s">
        <v>204</v>
      </c>
      <c r="D1" s="81" t="s">
        <v>229</v>
      </c>
      <c r="E1" s="82"/>
      <c r="G1" s="8"/>
      <c r="H1" s="8"/>
      <c r="I1" s="8"/>
    </row>
    <row r="3" spans="2:9" ht="15" customHeight="1" x14ac:dyDescent="0.45">
      <c r="B3" s="83" t="s">
        <v>205</v>
      </c>
      <c r="C3" s="84"/>
      <c r="D3" s="84"/>
      <c r="E3" s="85"/>
      <c r="F3" s="9"/>
      <c r="G3" s="86" t="s">
        <v>198</v>
      </c>
      <c r="H3" s="87"/>
      <c r="I3" s="88"/>
    </row>
    <row r="4" spans="2:9" ht="20" x14ac:dyDescent="0.45">
      <c r="B4" s="73" t="s">
        <v>214</v>
      </c>
      <c r="C4" s="73"/>
      <c r="D4" s="75"/>
      <c r="E4" s="75"/>
      <c r="F4" s="9"/>
      <c r="G4" s="70" t="s">
        <v>45</v>
      </c>
      <c r="H4" s="71"/>
      <c r="I4" s="10">
        <f>SUMIF(②書籍選択!F:F,"一般",②書籍選択!I:I)+SUMIF(②書籍選択!F:F,"送料無料",②書籍選択!I:I)</f>
        <v>0</v>
      </c>
    </row>
    <row r="5" spans="2:9" ht="20" x14ac:dyDescent="0.45">
      <c r="B5" s="73" t="s">
        <v>30</v>
      </c>
      <c r="C5" s="73"/>
      <c r="D5" s="75"/>
      <c r="E5" s="75"/>
      <c r="F5" s="9"/>
      <c r="G5" s="68" t="s">
        <v>52</v>
      </c>
      <c r="H5" s="69"/>
      <c r="I5" s="10">
        <f>SUMIF(②書籍選択!F:F,"送料無料",②書籍選択!I:I)</f>
        <v>0</v>
      </c>
    </row>
    <row r="6" spans="2:9" ht="20" x14ac:dyDescent="0.45">
      <c r="B6" s="73" t="s">
        <v>31</v>
      </c>
      <c r="C6" s="73"/>
      <c r="D6" s="75"/>
      <c r="E6" s="75"/>
      <c r="F6" s="9"/>
      <c r="G6" s="70" t="s">
        <v>46</v>
      </c>
      <c r="H6" s="71"/>
      <c r="I6" s="10">
        <f>SUMIF(②書籍選択!F:F,"PDF",②書籍選択!I:I)</f>
        <v>0</v>
      </c>
    </row>
    <row r="7" spans="2:9" ht="20" x14ac:dyDescent="0.45">
      <c r="B7" s="73" t="s">
        <v>207</v>
      </c>
      <c r="C7" s="73"/>
      <c r="D7" s="75"/>
      <c r="E7" s="75"/>
      <c r="F7" s="9"/>
      <c r="G7" s="70" t="s">
        <v>47</v>
      </c>
      <c r="H7" s="71"/>
      <c r="I7" s="11">
        <f>SUM(②書籍選択!J:J)</f>
        <v>0</v>
      </c>
    </row>
    <row r="8" spans="2:9" ht="20" x14ac:dyDescent="0.45">
      <c r="B8" s="73" t="s">
        <v>206</v>
      </c>
      <c r="C8" s="73"/>
      <c r="D8" s="79"/>
      <c r="E8" s="80"/>
      <c r="F8" s="9"/>
      <c r="G8" s="70" t="s">
        <v>35</v>
      </c>
      <c r="H8" s="71"/>
      <c r="I8" s="11">
        <f>IF(I5&gt;=1,0,IF(I4&gt;10,"後日ご連絡",IF(I4&gt;5,1000,IF(I4&gt;=1,500,0))))</f>
        <v>0</v>
      </c>
    </row>
    <row r="9" spans="2:9" ht="20" x14ac:dyDescent="0.45">
      <c r="B9" s="73" t="s">
        <v>32</v>
      </c>
      <c r="C9" s="73"/>
      <c r="D9" s="74"/>
      <c r="E9" s="75"/>
      <c r="F9" s="9"/>
      <c r="G9" s="70" t="s">
        <v>40</v>
      </c>
      <c r="H9" s="71"/>
      <c r="I9" s="12">
        <f>IFERROR(I7+I8,CONCATENATE(TEXT(I7,"¥###,###"),"+送料"))</f>
        <v>0</v>
      </c>
    </row>
    <row r="10" spans="2:9" ht="20" x14ac:dyDescent="0.45">
      <c r="B10" s="73" t="s">
        <v>33</v>
      </c>
      <c r="C10" s="73"/>
      <c r="D10" s="74"/>
      <c r="E10" s="75"/>
      <c r="F10" s="9"/>
      <c r="G10"/>
      <c r="H10"/>
      <c r="I10"/>
    </row>
    <row r="11" spans="2:9" ht="20" x14ac:dyDescent="0.45">
      <c r="B11" s="73" t="s">
        <v>34</v>
      </c>
      <c r="C11" s="73"/>
      <c r="D11" s="100"/>
      <c r="E11" s="100"/>
      <c r="F11" s="9"/>
      <c r="G11" s="89" t="s">
        <v>215</v>
      </c>
      <c r="H11" s="90"/>
      <c r="I11" s="90"/>
    </row>
    <row r="12" spans="2:9" ht="15" customHeight="1" x14ac:dyDescent="0.45">
      <c r="B12" s="72" t="s">
        <v>243</v>
      </c>
      <c r="C12" s="73"/>
      <c r="D12" s="33" t="s">
        <v>208</v>
      </c>
      <c r="E12" s="13" t="s">
        <v>202</v>
      </c>
      <c r="G12" s="91" t="str">
        <f>IF(I4+I6=0,"「書籍選択」シートで購入冊数をご記入ください。",
IF(D4="","法人名をご記入ください。請求書宛名となるため個人の方もご記入ください。",
IF(D5="","部署名をご記入ください。個人の方は「なし」とご記入ください。",
IF(D6="","申込者名をご記入ください。",
IF(D7="〒","送付先住所をご記入ください。",
IF(D9="","電話番号をご記入ください。",
IF(D11="","メールアドレスをご記入ください。",
"下の「ご購入書籍リスト」をご確認いただき、間違いがなければメール/FAXでお送りください。")))))))</f>
        <v>「書籍選択」シートで購入冊数をご記入ください。</v>
      </c>
      <c r="H12" s="92"/>
      <c r="I12" s="93"/>
    </row>
    <row r="13" spans="2:9" ht="15" customHeight="1" x14ac:dyDescent="0.45">
      <c r="B13" s="73"/>
      <c r="C13" s="73"/>
      <c r="D13" s="33"/>
      <c r="E13" s="13" t="s">
        <v>203</v>
      </c>
      <c r="G13" s="94"/>
      <c r="H13" s="95"/>
      <c r="I13" s="96"/>
    </row>
    <row r="14" spans="2:9" ht="15" customHeight="1" x14ac:dyDescent="0.45">
      <c r="B14" s="73"/>
      <c r="C14" s="73"/>
      <c r="D14" s="33"/>
      <c r="E14" s="13" t="s">
        <v>201</v>
      </c>
      <c r="G14" s="97"/>
      <c r="H14" s="98"/>
      <c r="I14" s="99"/>
    </row>
    <row r="15" spans="2:9" ht="37.4" customHeight="1" x14ac:dyDescent="0.45">
      <c r="B15" s="72" t="s">
        <v>242</v>
      </c>
      <c r="C15" s="73"/>
      <c r="D15" s="74"/>
      <c r="E15" s="75"/>
      <c r="F15" s="9"/>
      <c r="G15"/>
      <c r="H15"/>
      <c r="I15"/>
    </row>
    <row r="17" spans="2:9" x14ac:dyDescent="0.45">
      <c r="B17" s="83" t="s">
        <v>216</v>
      </c>
      <c r="C17" s="84"/>
      <c r="D17" s="84"/>
      <c r="E17" s="84"/>
      <c r="F17" s="84"/>
      <c r="G17" s="84"/>
      <c r="H17" s="84"/>
      <c r="I17" s="85"/>
    </row>
    <row r="18" spans="2:9" s="7" customFormat="1" x14ac:dyDescent="0.45">
      <c r="B18" s="14" t="s">
        <v>197</v>
      </c>
      <c r="C18" s="15" t="s">
        <v>209</v>
      </c>
      <c r="D18" s="76" t="s">
        <v>29</v>
      </c>
      <c r="E18" s="77"/>
      <c r="F18" s="78"/>
      <c r="G18" s="16" t="s">
        <v>25</v>
      </c>
      <c r="H18" s="16" t="s">
        <v>27</v>
      </c>
      <c r="I18" s="16" t="s">
        <v>26</v>
      </c>
    </row>
    <row r="19" spans="2:9" x14ac:dyDescent="0.45">
      <c r="B19" s="17">
        <v>1</v>
      </c>
      <c r="C19" s="13" t="str">
        <f ca="1">IFERROR(INDEX(②書籍選択!$C$10:$J$1026,MATCH($B19,②書籍選択!$C$10:$C$1026,0),MATCH(C$18,②書籍選択!$C$10:$J$10,0)),"-")</f>
        <v>-</v>
      </c>
      <c r="D19" s="65" t="str">
        <f ca="1">IFERROR(INDEX(②書籍選択!$C$10:$J$1026,MATCH($B19,②書籍選択!$C$10:$C$1026,0),MATCH(D$18,②書籍選択!$C$10:$J$10,0)),"-")</f>
        <v>-</v>
      </c>
      <c r="E19" s="66"/>
      <c r="F19" s="67"/>
      <c r="G19" s="18" t="str">
        <f ca="1">IFERROR(INDEX(②書籍選択!$C$10:$J$1026,MATCH($B19,②書籍選択!$C$10:$C$1026,0),MATCH(G$18,②書籍選択!$C$10:$J$10,0)),"-")</f>
        <v>-</v>
      </c>
      <c r="H19" s="18" t="str">
        <f ca="1">IFERROR(INDEX(②書籍選択!$C$10:$J$1026,MATCH($B19,②書籍選択!$C$10:$C$1026,0),MATCH(H$18,②書籍選択!$C$10:$J$10,0)),"-")</f>
        <v>-</v>
      </c>
      <c r="I19" s="18" t="str">
        <f ca="1">IFERROR(INDEX(②書籍選択!$C$10:$J$1026,MATCH($B19,②書籍選択!$C$10:$C$1026,0),MATCH(I$18,②書籍選択!$C$10:$J$10,0)),"-")</f>
        <v>-</v>
      </c>
    </row>
    <row r="20" spans="2:9" x14ac:dyDescent="0.45">
      <c r="B20" s="17">
        <v>2</v>
      </c>
      <c r="C20" s="13" t="str">
        <f ca="1">IFERROR(INDEX(②書籍選択!$C$10:$J$1026,MATCH($B20,②書籍選択!$C$10:$C$1026,0),MATCH(C$18,②書籍選択!$C$10:$J$10,0)),"-")</f>
        <v>-</v>
      </c>
      <c r="D20" s="65" t="str">
        <f ca="1">IFERROR(INDEX(②書籍選択!$C$10:$J$1026,MATCH($B20,②書籍選択!$C$10:$C$1026,0),MATCH(D$18,②書籍選択!$C$10:$J$10,0)),"-")</f>
        <v>-</v>
      </c>
      <c r="E20" s="66"/>
      <c r="F20" s="67"/>
      <c r="G20" s="18" t="str">
        <f ca="1">IFERROR(INDEX(②書籍選択!$C$10:$J$1026,MATCH($B20,②書籍選択!$C$10:$C$1026,0),MATCH(G$18,②書籍選択!$C$10:$J$10,0)),"-")</f>
        <v>-</v>
      </c>
      <c r="H20" s="18" t="str">
        <f ca="1">IFERROR(INDEX(②書籍選択!$C$10:$J$1026,MATCH($B20,②書籍選択!$C$10:$C$1026,0),MATCH(H$18,②書籍選択!$C$10:$J$10,0)),"-")</f>
        <v>-</v>
      </c>
      <c r="I20" s="18" t="str">
        <f ca="1">IFERROR(INDEX(②書籍選択!$C$10:$J$1026,MATCH($B20,②書籍選択!$C$10:$C$1026,0),MATCH(I$18,②書籍選択!$C$10:$J$10,0)),"-")</f>
        <v>-</v>
      </c>
    </row>
    <row r="21" spans="2:9" x14ac:dyDescent="0.45">
      <c r="B21" s="17">
        <v>3</v>
      </c>
      <c r="C21" s="13" t="str">
        <f ca="1">IFERROR(INDEX(②書籍選択!$C$10:$J$1026,MATCH($B21,②書籍選択!$C$10:$C$1026,0),MATCH(C$18,②書籍選択!$C$10:$J$10,0)),"-")</f>
        <v>-</v>
      </c>
      <c r="D21" s="65" t="str">
        <f ca="1">IFERROR(INDEX(②書籍選択!$C$10:$J$1026,MATCH($B21,②書籍選択!$C$10:$C$1026,0),MATCH(D$18,②書籍選択!$C$10:$J$10,0)),"-")</f>
        <v>-</v>
      </c>
      <c r="E21" s="66"/>
      <c r="F21" s="67"/>
      <c r="G21" s="18" t="str">
        <f ca="1">IFERROR(INDEX(②書籍選択!$C$10:$J$1026,MATCH($B21,②書籍選択!$C$10:$C$1026,0),MATCH(G$18,②書籍選択!$C$10:$J$10,0)),"-")</f>
        <v>-</v>
      </c>
      <c r="H21" s="18" t="str">
        <f ca="1">IFERROR(INDEX(②書籍選択!$C$10:$J$1026,MATCH($B21,②書籍選択!$C$10:$C$1026,0),MATCH(H$18,②書籍選択!$C$10:$J$10,0)),"-")</f>
        <v>-</v>
      </c>
      <c r="I21" s="18" t="str">
        <f ca="1">IFERROR(INDEX(②書籍選択!$C$10:$J$1026,MATCH($B21,②書籍選択!$C$10:$C$1026,0),MATCH(I$18,②書籍選択!$C$10:$J$10,0)),"-")</f>
        <v>-</v>
      </c>
    </row>
    <row r="22" spans="2:9" x14ac:dyDescent="0.45">
      <c r="B22" s="17">
        <v>4</v>
      </c>
      <c r="C22" s="13" t="str">
        <f ca="1">IFERROR(INDEX(②書籍選択!$C$10:$J$1026,MATCH($B22,②書籍選択!$C$10:$C$1026,0),MATCH(C$18,②書籍選択!$C$10:$J$10,0)),"-")</f>
        <v>-</v>
      </c>
      <c r="D22" s="65" t="str">
        <f ca="1">IFERROR(INDEX(②書籍選択!$C$10:$J$1026,MATCH($B22,②書籍選択!$C$10:$C$1026,0),MATCH(D$18,②書籍選択!$C$10:$J$10,0)),"-")</f>
        <v>-</v>
      </c>
      <c r="E22" s="66"/>
      <c r="F22" s="67"/>
      <c r="G22" s="18" t="str">
        <f ca="1">IFERROR(INDEX(②書籍選択!$C$10:$J$1026,MATCH($B22,②書籍選択!$C$10:$C$1026,0),MATCH(G$18,②書籍選択!$C$10:$J$10,0)),"-")</f>
        <v>-</v>
      </c>
      <c r="H22" s="18" t="str">
        <f ca="1">IFERROR(INDEX(②書籍選択!$C$10:$J$1026,MATCH($B22,②書籍選択!$C$10:$C$1026,0),MATCH(H$18,②書籍選択!$C$10:$J$10,0)),"-")</f>
        <v>-</v>
      </c>
      <c r="I22" s="18" t="str">
        <f ca="1">IFERROR(INDEX(②書籍選択!$C$10:$J$1026,MATCH($B22,②書籍選択!$C$10:$C$1026,0),MATCH(I$18,②書籍選択!$C$10:$J$10,0)),"-")</f>
        <v>-</v>
      </c>
    </row>
    <row r="23" spans="2:9" x14ac:dyDescent="0.45">
      <c r="B23" s="17">
        <v>5</v>
      </c>
      <c r="C23" s="13" t="str">
        <f ca="1">IFERROR(INDEX(②書籍選択!$C$10:$J$1026,MATCH($B23,②書籍選択!$C$10:$C$1026,0),MATCH(C$18,②書籍選択!$C$10:$J$10,0)),"-")</f>
        <v>-</v>
      </c>
      <c r="D23" s="65" t="str">
        <f ca="1">IFERROR(INDEX(②書籍選択!$C$10:$J$1026,MATCH($B23,②書籍選択!$C$10:$C$1026,0),MATCH(D$18,②書籍選択!$C$10:$J$10,0)),"-")</f>
        <v>-</v>
      </c>
      <c r="E23" s="66"/>
      <c r="F23" s="67"/>
      <c r="G23" s="18" t="str">
        <f ca="1">IFERROR(INDEX(②書籍選択!$C$10:$J$1026,MATCH($B23,②書籍選択!$C$10:$C$1026,0),MATCH(G$18,②書籍選択!$C$10:$J$10,0)),"-")</f>
        <v>-</v>
      </c>
      <c r="H23" s="18" t="str">
        <f ca="1">IFERROR(INDEX(②書籍選択!$C$10:$J$1026,MATCH($B23,②書籍選択!$C$10:$C$1026,0),MATCH(H$18,②書籍選択!$C$10:$J$10,0)),"-")</f>
        <v>-</v>
      </c>
      <c r="I23" s="18" t="str">
        <f ca="1">IFERROR(INDEX(②書籍選択!$C$10:$J$1026,MATCH($B23,②書籍選択!$C$10:$C$1026,0),MATCH(I$18,②書籍選択!$C$10:$J$10,0)),"-")</f>
        <v>-</v>
      </c>
    </row>
    <row r="24" spans="2:9" x14ac:dyDescent="0.45">
      <c r="B24" s="17">
        <v>6</v>
      </c>
      <c r="C24" s="13" t="str">
        <f ca="1">IFERROR(INDEX(②書籍選択!$C$10:$J$1026,MATCH($B24,②書籍選択!$C$10:$C$1026,0),MATCH(C$18,②書籍選択!$C$10:$J$10,0)),"-")</f>
        <v>-</v>
      </c>
      <c r="D24" s="65" t="str">
        <f ca="1">IFERROR(INDEX(②書籍選択!$C$10:$J$1026,MATCH($B24,②書籍選択!$C$10:$C$1026,0),MATCH(D$18,②書籍選択!$C$10:$J$10,0)),"-")</f>
        <v>-</v>
      </c>
      <c r="E24" s="66"/>
      <c r="F24" s="67"/>
      <c r="G24" s="18" t="str">
        <f ca="1">IFERROR(INDEX(②書籍選択!$C$10:$J$1026,MATCH($B24,②書籍選択!$C$10:$C$1026,0),MATCH(G$18,②書籍選択!$C$10:$J$10,0)),"-")</f>
        <v>-</v>
      </c>
      <c r="H24" s="18" t="str">
        <f ca="1">IFERROR(INDEX(②書籍選択!$C$10:$J$1026,MATCH($B24,②書籍選択!$C$10:$C$1026,0),MATCH(H$18,②書籍選択!$C$10:$J$10,0)),"-")</f>
        <v>-</v>
      </c>
      <c r="I24" s="18" t="str">
        <f ca="1">IFERROR(INDEX(②書籍選択!$C$10:$J$1026,MATCH($B24,②書籍選択!$C$10:$C$1026,0),MATCH(I$18,②書籍選択!$C$10:$J$10,0)),"-")</f>
        <v>-</v>
      </c>
    </row>
    <row r="25" spans="2:9" x14ac:dyDescent="0.45">
      <c r="B25" s="17">
        <v>7</v>
      </c>
      <c r="C25" s="13" t="str">
        <f ca="1">IFERROR(INDEX(②書籍選択!$C$10:$J$1026,MATCH($B25,②書籍選択!$C$10:$C$1026,0),MATCH(C$18,②書籍選択!$C$10:$J$10,0)),"-")</f>
        <v>-</v>
      </c>
      <c r="D25" s="65" t="str">
        <f ca="1">IFERROR(INDEX(②書籍選択!$C$10:$J$1026,MATCH($B25,②書籍選択!$C$10:$C$1026,0),MATCH(D$18,②書籍選択!$C$10:$J$10,0)),"-")</f>
        <v>-</v>
      </c>
      <c r="E25" s="66"/>
      <c r="F25" s="67"/>
      <c r="G25" s="18" t="str">
        <f ca="1">IFERROR(INDEX(②書籍選択!$C$10:$J$1026,MATCH($B25,②書籍選択!$C$10:$C$1026,0),MATCH(G$18,②書籍選択!$C$10:$J$10,0)),"-")</f>
        <v>-</v>
      </c>
      <c r="H25" s="18" t="str">
        <f ca="1">IFERROR(INDEX(②書籍選択!$C$10:$J$1026,MATCH($B25,②書籍選択!$C$10:$C$1026,0),MATCH(H$18,②書籍選択!$C$10:$J$10,0)),"-")</f>
        <v>-</v>
      </c>
      <c r="I25" s="18" t="str">
        <f ca="1">IFERROR(INDEX(②書籍選択!$C$10:$J$1026,MATCH($B25,②書籍選択!$C$10:$C$1026,0),MATCH(I$18,②書籍選択!$C$10:$J$10,0)),"-")</f>
        <v>-</v>
      </c>
    </row>
    <row r="26" spans="2:9" x14ac:dyDescent="0.45">
      <c r="B26" s="17">
        <v>8</v>
      </c>
      <c r="C26" s="13" t="str">
        <f ca="1">IFERROR(INDEX(②書籍選択!$C$10:$J$1026,MATCH($B26,②書籍選択!$C$10:$C$1026,0),MATCH(C$18,②書籍選択!$C$10:$J$10,0)),"-")</f>
        <v>-</v>
      </c>
      <c r="D26" s="65" t="str">
        <f ca="1">IFERROR(INDEX(②書籍選択!$C$10:$J$1026,MATCH($B26,②書籍選択!$C$10:$C$1026,0),MATCH(D$18,②書籍選択!$C$10:$J$10,0)),"-")</f>
        <v>-</v>
      </c>
      <c r="E26" s="66"/>
      <c r="F26" s="67"/>
      <c r="G26" s="18" t="str">
        <f ca="1">IFERROR(INDEX(②書籍選択!$C$10:$J$1026,MATCH($B26,②書籍選択!$C$10:$C$1026,0),MATCH(G$18,②書籍選択!$C$10:$J$10,0)),"-")</f>
        <v>-</v>
      </c>
      <c r="H26" s="18" t="str">
        <f ca="1">IFERROR(INDEX(②書籍選択!$C$10:$J$1026,MATCH($B26,②書籍選択!$C$10:$C$1026,0),MATCH(H$18,②書籍選択!$C$10:$J$10,0)),"-")</f>
        <v>-</v>
      </c>
      <c r="I26" s="18" t="str">
        <f ca="1">IFERROR(INDEX(②書籍選択!$C$10:$J$1026,MATCH($B26,②書籍選択!$C$10:$C$1026,0),MATCH(I$18,②書籍選択!$C$10:$J$10,0)),"-")</f>
        <v>-</v>
      </c>
    </row>
    <row r="27" spans="2:9" x14ac:dyDescent="0.45">
      <c r="B27" s="17">
        <v>9</v>
      </c>
      <c r="C27" s="13" t="str">
        <f ca="1">IFERROR(INDEX(②書籍選択!$C$10:$J$1026,MATCH($B27,②書籍選択!$C$10:$C$1026,0),MATCH(C$18,②書籍選択!$C$10:$J$10,0)),"-")</f>
        <v>-</v>
      </c>
      <c r="D27" s="65" t="str">
        <f ca="1">IFERROR(INDEX(②書籍選択!$C$10:$J$1026,MATCH($B27,②書籍選択!$C$10:$C$1026,0),MATCH(D$18,②書籍選択!$C$10:$J$10,0)),"-")</f>
        <v>-</v>
      </c>
      <c r="E27" s="66"/>
      <c r="F27" s="67"/>
      <c r="G27" s="18" t="str">
        <f ca="1">IFERROR(INDEX(②書籍選択!$C$10:$J$1026,MATCH($B27,②書籍選択!$C$10:$C$1026,0),MATCH(G$18,②書籍選択!$C$10:$J$10,0)),"-")</f>
        <v>-</v>
      </c>
      <c r="H27" s="18" t="str">
        <f ca="1">IFERROR(INDEX(②書籍選択!$C$10:$J$1026,MATCH($B27,②書籍選択!$C$10:$C$1026,0),MATCH(H$18,②書籍選択!$C$10:$J$10,0)),"-")</f>
        <v>-</v>
      </c>
      <c r="I27" s="18" t="str">
        <f ca="1">IFERROR(INDEX(②書籍選択!$C$10:$J$1026,MATCH($B27,②書籍選択!$C$10:$C$1026,0),MATCH(I$18,②書籍選択!$C$10:$J$10,0)),"-")</f>
        <v>-</v>
      </c>
    </row>
    <row r="28" spans="2:9" x14ac:dyDescent="0.45">
      <c r="B28" s="17">
        <v>10</v>
      </c>
      <c r="C28" s="13" t="str">
        <f ca="1">IFERROR(INDEX(②書籍選択!$C$10:$J$1026,MATCH($B28,②書籍選択!$C$10:$C$1026,0),MATCH(C$18,②書籍選択!$C$10:$J$10,0)),"-")</f>
        <v>-</v>
      </c>
      <c r="D28" s="65" t="str">
        <f ca="1">IFERROR(INDEX(②書籍選択!$C$10:$J$1026,MATCH($B28,②書籍選択!$C$10:$C$1026,0),MATCH(D$18,②書籍選択!$C$10:$J$10,0)),"-")</f>
        <v>-</v>
      </c>
      <c r="E28" s="66"/>
      <c r="F28" s="67"/>
      <c r="G28" s="18" t="str">
        <f ca="1">IFERROR(INDEX(②書籍選択!$C$10:$J$1026,MATCH($B28,②書籍選択!$C$10:$C$1026,0),MATCH(G$18,②書籍選択!$C$10:$J$10,0)),"-")</f>
        <v>-</v>
      </c>
      <c r="H28" s="18" t="str">
        <f ca="1">IFERROR(INDEX(②書籍選択!$C$10:$J$1026,MATCH($B28,②書籍選択!$C$10:$C$1026,0),MATCH(H$18,②書籍選択!$C$10:$J$10,0)),"-")</f>
        <v>-</v>
      </c>
      <c r="I28" s="18" t="str">
        <f ca="1">IFERROR(INDEX(②書籍選択!$C$10:$J$1026,MATCH($B28,②書籍選択!$C$10:$C$1026,0),MATCH(I$18,②書籍選択!$C$10:$J$10,0)),"-")</f>
        <v>-</v>
      </c>
    </row>
    <row r="29" spans="2:9" x14ac:dyDescent="0.45">
      <c r="B29" s="17">
        <v>11</v>
      </c>
      <c r="C29" s="13" t="str">
        <f ca="1">IFERROR(INDEX(②書籍選択!$C$10:$J$1026,MATCH($B29,②書籍選択!$C$10:$C$1026,0),MATCH(C$18,②書籍選択!$C$10:$J$10,0)),"-")</f>
        <v>-</v>
      </c>
      <c r="D29" s="65" t="str">
        <f ca="1">IFERROR(INDEX(②書籍選択!$C$10:$J$1026,MATCH($B29,②書籍選択!$C$10:$C$1026,0),MATCH(D$18,②書籍選択!$C$10:$J$10,0)),"-")</f>
        <v>-</v>
      </c>
      <c r="E29" s="66"/>
      <c r="F29" s="67"/>
      <c r="G29" s="18" t="str">
        <f ca="1">IFERROR(INDEX(②書籍選択!$C$10:$J$1026,MATCH($B29,②書籍選択!$C$10:$C$1026,0),MATCH(G$18,②書籍選択!$C$10:$J$10,0)),"-")</f>
        <v>-</v>
      </c>
      <c r="H29" s="18" t="str">
        <f ca="1">IFERROR(INDEX(②書籍選択!$C$10:$J$1026,MATCH($B29,②書籍選択!$C$10:$C$1026,0),MATCH(H$18,②書籍選択!$C$10:$J$10,0)),"-")</f>
        <v>-</v>
      </c>
      <c r="I29" s="18" t="str">
        <f ca="1">IFERROR(INDEX(②書籍選択!$C$10:$J$1026,MATCH($B29,②書籍選択!$C$10:$C$1026,0),MATCH(I$18,②書籍選択!$C$10:$J$10,0)),"-")</f>
        <v>-</v>
      </c>
    </row>
    <row r="30" spans="2:9" x14ac:dyDescent="0.45">
      <c r="B30" s="17">
        <v>12</v>
      </c>
      <c r="C30" s="13" t="str">
        <f ca="1">IFERROR(INDEX(②書籍選択!$C$10:$J$1026,MATCH($B30,②書籍選択!$C$10:$C$1026,0),MATCH(C$18,②書籍選択!$C$10:$J$10,0)),"-")</f>
        <v>-</v>
      </c>
      <c r="D30" s="65" t="str">
        <f ca="1">IFERROR(INDEX(②書籍選択!$C$10:$J$1026,MATCH($B30,②書籍選択!$C$10:$C$1026,0),MATCH(D$18,②書籍選択!$C$10:$J$10,0)),"-")</f>
        <v>-</v>
      </c>
      <c r="E30" s="66"/>
      <c r="F30" s="67"/>
      <c r="G30" s="18" t="str">
        <f ca="1">IFERROR(INDEX(②書籍選択!$C$10:$J$1026,MATCH($B30,②書籍選択!$C$10:$C$1026,0),MATCH(G$18,②書籍選択!$C$10:$J$10,0)),"-")</f>
        <v>-</v>
      </c>
      <c r="H30" s="18" t="str">
        <f ca="1">IFERROR(INDEX(②書籍選択!$C$10:$J$1026,MATCH($B30,②書籍選択!$C$10:$C$1026,0),MATCH(H$18,②書籍選択!$C$10:$J$10,0)),"-")</f>
        <v>-</v>
      </c>
      <c r="I30" s="18" t="str">
        <f ca="1">IFERROR(INDEX(②書籍選択!$C$10:$J$1026,MATCH($B30,②書籍選択!$C$10:$C$1026,0),MATCH(I$18,②書籍選択!$C$10:$J$10,0)),"-")</f>
        <v>-</v>
      </c>
    </row>
    <row r="31" spans="2:9" x14ac:dyDescent="0.45">
      <c r="B31" s="17">
        <v>13</v>
      </c>
      <c r="C31" s="13" t="str">
        <f ca="1">IFERROR(INDEX(②書籍選択!$C$10:$J$1026,MATCH($B31,②書籍選択!$C$10:$C$1026,0),MATCH(C$18,②書籍選択!$C$10:$J$10,0)),"-")</f>
        <v>-</v>
      </c>
      <c r="D31" s="65" t="str">
        <f ca="1">IFERROR(INDEX(②書籍選択!$C$10:$J$1026,MATCH($B31,②書籍選択!$C$10:$C$1026,0),MATCH(D$18,②書籍選択!$C$10:$J$10,0)),"-")</f>
        <v>-</v>
      </c>
      <c r="E31" s="66"/>
      <c r="F31" s="67"/>
      <c r="G31" s="18" t="str">
        <f ca="1">IFERROR(INDEX(②書籍選択!$C$10:$J$1026,MATCH($B31,②書籍選択!$C$10:$C$1026,0),MATCH(G$18,②書籍選択!$C$10:$J$10,0)),"-")</f>
        <v>-</v>
      </c>
      <c r="H31" s="18" t="str">
        <f ca="1">IFERROR(INDEX(②書籍選択!$C$10:$J$1026,MATCH($B31,②書籍選択!$C$10:$C$1026,0),MATCH(H$18,②書籍選択!$C$10:$J$10,0)),"-")</f>
        <v>-</v>
      </c>
      <c r="I31" s="18" t="str">
        <f ca="1">IFERROR(INDEX(②書籍選択!$C$10:$J$1026,MATCH($B31,②書籍選択!$C$10:$C$1026,0),MATCH(I$18,②書籍選択!$C$10:$J$10,0)),"-")</f>
        <v>-</v>
      </c>
    </row>
    <row r="32" spans="2:9" x14ac:dyDescent="0.45">
      <c r="B32" s="17">
        <v>14</v>
      </c>
      <c r="C32" s="13" t="str">
        <f ca="1">IFERROR(INDEX(②書籍選択!$C$10:$J$1026,MATCH($B32,②書籍選択!$C$10:$C$1026,0),MATCH(C$18,②書籍選択!$C$10:$J$10,0)),"-")</f>
        <v>-</v>
      </c>
      <c r="D32" s="65" t="str">
        <f ca="1">IFERROR(INDEX(②書籍選択!$C$10:$J$1026,MATCH($B32,②書籍選択!$C$10:$C$1026,0),MATCH(D$18,②書籍選択!$C$10:$J$10,0)),"-")</f>
        <v>-</v>
      </c>
      <c r="E32" s="66"/>
      <c r="F32" s="67"/>
      <c r="G32" s="18" t="str">
        <f ca="1">IFERROR(INDEX(②書籍選択!$C$10:$J$1026,MATCH($B32,②書籍選択!$C$10:$C$1026,0),MATCH(G$18,②書籍選択!$C$10:$J$10,0)),"-")</f>
        <v>-</v>
      </c>
      <c r="H32" s="18" t="str">
        <f ca="1">IFERROR(INDEX(②書籍選択!$C$10:$J$1026,MATCH($B32,②書籍選択!$C$10:$C$1026,0),MATCH(H$18,②書籍選択!$C$10:$J$10,0)),"-")</f>
        <v>-</v>
      </c>
      <c r="I32" s="18" t="str">
        <f ca="1">IFERROR(INDEX(②書籍選択!$C$10:$J$1026,MATCH($B32,②書籍選択!$C$10:$C$1026,0),MATCH(I$18,②書籍選択!$C$10:$J$10,0)),"-")</f>
        <v>-</v>
      </c>
    </row>
    <row r="33" spans="2:9" x14ac:dyDescent="0.45">
      <c r="B33" s="17">
        <v>15</v>
      </c>
      <c r="C33" s="13" t="str">
        <f ca="1">IFERROR(INDEX(②書籍選択!$C$10:$J$1026,MATCH($B33,②書籍選択!$C$10:$C$1026,0),MATCH(C$18,②書籍選択!$C$10:$J$10,0)),"-")</f>
        <v>-</v>
      </c>
      <c r="D33" s="65" t="str">
        <f ca="1">IFERROR(INDEX(②書籍選択!$C$10:$J$1026,MATCH($B33,②書籍選択!$C$10:$C$1026,0),MATCH(D$18,②書籍選択!$C$10:$J$10,0)),"-")</f>
        <v>-</v>
      </c>
      <c r="E33" s="66"/>
      <c r="F33" s="67"/>
      <c r="G33" s="18" t="str">
        <f ca="1">IFERROR(INDEX(②書籍選択!$C$10:$J$1026,MATCH($B33,②書籍選択!$C$10:$C$1026,0),MATCH(G$18,②書籍選択!$C$10:$J$10,0)),"-")</f>
        <v>-</v>
      </c>
      <c r="H33" s="18" t="str">
        <f ca="1">IFERROR(INDEX(②書籍選択!$C$10:$J$1026,MATCH($B33,②書籍選択!$C$10:$C$1026,0),MATCH(H$18,②書籍選択!$C$10:$J$10,0)),"-")</f>
        <v>-</v>
      </c>
      <c r="I33" s="18" t="str">
        <f ca="1">IFERROR(INDEX(②書籍選択!$C$10:$J$1026,MATCH($B33,②書籍選択!$C$10:$C$1026,0),MATCH(I$18,②書籍選択!$C$10:$J$10,0)),"-")</f>
        <v>-</v>
      </c>
    </row>
    <row r="34" spans="2:9" x14ac:dyDescent="0.45">
      <c r="B34" s="17">
        <v>16</v>
      </c>
      <c r="C34" s="13" t="str">
        <f ca="1">IFERROR(INDEX(②書籍選択!$C$10:$J$1026,MATCH($B34,②書籍選択!$C$10:$C$1026,0),MATCH(C$18,②書籍選択!$C$10:$J$10,0)),"-")</f>
        <v>-</v>
      </c>
      <c r="D34" s="65" t="str">
        <f ca="1">IFERROR(INDEX(②書籍選択!$C$10:$J$1026,MATCH($B34,②書籍選択!$C$10:$C$1026,0),MATCH(D$18,②書籍選択!$C$10:$J$10,0)),"-")</f>
        <v>-</v>
      </c>
      <c r="E34" s="66"/>
      <c r="F34" s="67"/>
      <c r="G34" s="18" t="str">
        <f ca="1">IFERROR(INDEX(②書籍選択!$C$10:$J$1026,MATCH($B34,②書籍選択!$C$10:$C$1026,0),MATCH(G$18,②書籍選択!$C$10:$J$10,0)),"-")</f>
        <v>-</v>
      </c>
      <c r="H34" s="18" t="str">
        <f ca="1">IFERROR(INDEX(②書籍選択!$C$10:$J$1026,MATCH($B34,②書籍選択!$C$10:$C$1026,0),MATCH(H$18,②書籍選択!$C$10:$J$10,0)),"-")</f>
        <v>-</v>
      </c>
      <c r="I34" s="18" t="str">
        <f ca="1">IFERROR(INDEX(②書籍選択!$C$10:$J$1026,MATCH($B34,②書籍選択!$C$10:$C$1026,0),MATCH(I$18,②書籍選択!$C$10:$J$10,0)),"-")</f>
        <v>-</v>
      </c>
    </row>
    <row r="35" spans="2:9" x14ac:dyDescent="0.45">
      <c r="B35" s="17">
        <v>17</v>
      </c>
      <c r="C35" s="13" t="str">
        <f ca="1">IFERROR(INDEX(②書籍選択!$C$10:$J$1026,MATCH($B35,②書籍選択!$C$10:$C$1026,0),MATCH(C$18,②書籍選択!$C$10:$J$10,0)),"-")</f>
        <v>-</v>
      </c>
      <c r="D35" s="65" t="str">
        <f ca="1">IFERROR(INDEX(②書籍選択!$C$10:$J$1026,MATCH($B35,②書籍選択!$C$10:$C$1026,0),MATCH(D$18,②書籍選択!$C$10:$J$10,0)),"-")</f>
        <v>-</v>
      </c>
      <c r="E35" s="66"/>
      <c r="F35" s="67"/>
      <c r="G35" s="18" t="str">
        <f ca="1">IFERROR(INDEX(②書籍選択!$C$10:$J$1026,MATCH($B35,②書籍選択!$C$10:$C$1026,0),MATCH(G$18,②書籍選択!$C$10:$J$10,0)),"-")</f>
        <v>-</v>
      </c>
      <c r="H35" s="18" t="str">
        <f ca="1">IFERROR(INDEX(②書籍選択!$C$10:$J$1026,MATCH($B35,②書籍選択!$C$10:$C$1026,0),MATCH(H$18,②書籍選択!$C$10:$J$10,0)),"-")</f>
        <v>-</v>
      </c>
      <c r="I35" s="18" t="str">
        <f ca="1">IFERROR(INDEX(②書籍選択!$C$10:$J$1026,MATCH($B35,②書籍選択!$C$10:$C$1026,0),MATCH(I$18,②書籍選択!$C$10:$J$10,0)),"-")</f>
        <v>-</v>
      </c>
    </row>
    <row r="36" spans="2:9" x14ac:dyDescent="0.45">
      <c r="B36" s="17">
        <v>18</v>
      </c>
      <c r="C36" s="13" t="str">
        <f ca="1">IFERROR(INDEX(②書籍選択!$C$10:$J$1026,MATCH($B36,②書籍選択!$C$10:$C$1026,0),MATCH(C$18,②書籍選択!$C$10:$J$10,0)),"-")</f>
        <v>-</v>
      </c>
      <c r="D36" s="65" t="str">
        <f ca="1">IFERROR(INDEX(②書籍選択!$C$10:$J$1026,MATCH($B36,②書籍選択!$C$10:$C$1026,0),MATCH(D$18,②書籍選択!$C$10:$J$10,0)),"-")</f>
        <v>-</v>
      </c>
      <c r="E36" s="66"/>
      <c r="F36" s="67"/>
      <c r="G36" s="18" t="str">
        <f ca="1">IFERROR(INDEX(②書籍選択!$C$10:$J$1026,MATCH($B36,②書籍選択!$C$10:$C$1026,0),MATCH(G$18,②書籍選択!$C$10:$J$10,0)),"-")</f>
        <v>-</v>
      </c>
      <c r="H36" s="18" t="str">
        <f ca="1">IFERROR(INDEX(②書籍選択!$C$10:$J$1026,MATCH($B36,②書籍選択!$C$10:$C$1026,0),MATCH(H$18,②書籍選択!$C$10:$J$10,0)),"-")</f>
        <v>-</v>
      </c>
      <c r="I36" s="18" t="str">
        <f ca="1">IFERROR(INDEX(②書籍選択!$C$10:$J$1026,MATCH($B36,②書籍選択!$C$10:$C$1026,0),MATCH(I$18,②書籍選択!$C$10:$J$10,0)),"-")</f>
        <v>-</v>
      </c>
    </row>
    <row r="37" spans="2:9" x14ac:dyDescent="0.45">
      <c r="B37" s="17">
        <v>19</v>
      </c>
      <c r="C37" s="13" t="str">
        <f ca="1">IFERROR(INDEX(②書籍選択!$C$10:$J$1026,MATCH($B37,②書籍選択!$C$10:$C$1026,0),MATCH(C$18,②書籍選択!$C$10:$J$10,0)),"-")</f>
        <v>-</v>
      </c>
      <c r="D37" s="65" t="str">
        <f ca="1">IFERROR(INDEX(②書籍選択!$C$10:$J$1026,MATCH($B37,②書籍選択!$C$10:$C$1026,0),MATCH(D$18,②書籍選択!$C$10:$J$10,0)),"-")</f>
        <v>-</v>
      </c>
      <c r="E37" s="66"/>
      <c r="F37" s="67"/>
      <c r="G37" s="18" t="str">
        <f ca="1">IFERROR(INDEX(②書籍選択!$C$10:$J$1026,MATCH($B37,②書籍選択!$C$10:$C$1026,0),MATCH(G$18,②書籍選択!$C$10:$J$10,0)),"-")</f>
        <v>-</v>
      </c>
      <c r="H37" s="18" t="str">
        <f ca="1">IFERROR(INDEX(②書籍選択!$C$10:$J$1026,MATCH($B37,②書籍選択!$C$10:$C$1026,0),MATCH(H$18,②書籍選択!$C$10:$J$10,0)),"-")</f>
        <v>-</v>
      </c>
      <c r="I37" s="18" t="str">
        <f ca="1">IFERROR(INDEX(②書籍選択!$C$10:$J$1026,MATCH($B37,②書籍選択!$C$10:$C$1026,0),MATCH(I$18,②書籍選択!$C$10:$J$10,0)),"-")</f>
        <v>-</v>
      </c>
    </row>
    <row r="38" spans="2:9" x14ac:dyDescent="0.45">
      <c r="B38" s="17">
        <v>20</v>
      </c>
      <c r="C38" s="13" t="str">
        <f ca="1">IFERROR(INDEX(②書籍選択!$C$10:$J$1026,MATCH($B38,②書籍選択!$C$10:$C$1026,0),MATCH(C$18,②書籍選択!$C$10:$J$10,0)),"-")</f>
        <v>-</v>
      </c>
      <c r="D38" s="65" t="str">
        <f ca="1">IFERROR(INDEX(②書籍選択!$C$10:$J$1026,MATCH($B38,②書籍選択!$C$10:$C$1026,0),MATCH(D$18,②書籍選択!$C$10:$J$10,0)),"-")</f>
        <v>-</v>
      </c>
      <c r="E38" s="66"/>
      <c r="F38" s="67"/>
      <c r="G38" s="18" t="str">
        <f ca="1">IFERROR(INDEX(②書籍選択!$C$10:$J$1026,MATCH($B38,②書籍選択!$C$10:$C$1026,0),MATCH(G$18,②書籍選択!$C$10:$J$10,0)),"-")</f>
        <v>-</v>
      </c>
      <c r="H38" s="18" t="str">
        <f ca="1">IFERROR(INDEX(②書籍選択!$C$10:$J$1026,MATCH($B38,②書籍選択!$C$10:$C$1026,0),MATCH(H$18,②書籍選択!$C$10:$J$10,0)),"-")</f>
        <v>-</v>
      </c>
      <c r="I38" s="18" t="str">
        <f ca="1">IFERROR(INDEX(②書籍選択!$C$10:$J$1026,MATCH($B38,②書籍選択!$C$10:$C$1026,0),MATCH(I$18,②書籍選択!$C$10:$J$10,0)),"-")</f>
        <v>-</v>
      </c>
    </row>
  </sheetData>
  <sheetProtection algorithmName="SHA-512" hashValue="P9Pae1SKrrsZoLZImvy4Rw23/K9OOP/4WaYHDyFOeSYrRCCKmmJsAeL7dhOzqqiscJf7rQePND1scgDAugSBbA==" saltValue="XtD5x7gVGAITyWsuXOGC6Q==" spinCount="100000" sheet="1" selectLockedCells="1"/>
  <mergeCells count="52">
    <mergeCell ref="B3:E3"/>
    <mergeCell ref="G12:I14"/>
    <mergeCell ref="G7:H7"/>
    <mergeCell ref="D38:F38"/>
    <mergeCell ref="G9:H9"/>
    <mergeCell ref="B8:C8"/>
    <mergeCell ref="D11:E11"/>
    <mergeCell ref="D34:F34"/>
    <mergeCell ref="D35:F35"/>
    <mergeCell ref="D36:F36"/>
    <mergeCell ref="D31:F31"/>
    <mergeCell ref="D33:F33"/>
    <mergeCell ref="G4:H4"/>
    <mergeCell ref="B4:C4"/>
    <mergeCell ref="B5:C5"/>
    <mergeCell ref="B6:C6"/>
    <mergeCell ref="D1:E1"/>
    <mergeCell ref="B17:I17"/>
    <mergeCell ref="G3:I3"/>
    <mergeCell ref="G11:I11"/>
    <mergeCell ref="D32:F32"/>
    <mergeCell ref="D20:F20"/>
    <mergeCell ref="D21:F21"/>
    <mergeCell ref="D22:F22"/>
    <mergeCell ref="D23:F23"/>
    <mergeCell ref="B11:C11"/>
    <mergeCell ref="D9:E9"/>
    <mergeCell ref="D26:F26"/>
    <mergeCell ref="D27:F27"/>
    <mergeCell ref="D28:F28"/>
    <mergeCell ref="D29:F29"/>
    <mergeCell ref="D30:F30"/>
    <mergeCell ref="D4:E4"/>
    <mergeCell ref="D5:E5"/>
    <mergeCell ref="D6:E6"/>
    <mergeCell ref="D8:E8"/>
    <mergeCell ref="D7:E7"/>
    <mergeCell ref="D37:F37"/>
    <mergeCell ref="G5:H5"/>
    <mergeCell ref="G6:H6"/>
    <mergeCell ref="G8:H8"/>
    <mergeCell ref="B12:C14"/>
    <mergeCell ref="B10:C10"/>
    <mergeCell ref="D10:E10"/>
    <mergeCell ref="D18:F18"/>
    <mergeCell ref="D19:F19"/>
    <mergeCell ref="D24:F24"/>
    <mergeCell ref="D25:F25"/>
    <mergeCell ref="B15:C15"/>
    <mergeCell ref="D15:E15"/>
    <mergeCell ref="B7:C7"/>
    <mergeCell ref="B9:C9"/>
  </mergeCells>
  <phoneticPr fontId="2"/>
  <hyperlinks>
    <hyperlink ref="D1" r:id="rId1" xr:uid="{C510DF18-DF7D-4D56-8DCB-93AABD275E34}"/>
  </hyperlinks>
  <pageMargins left="0.25" right="0.25" top="0.75" bottom="0.75" header="0.3" footer="0.3"/>
  <pageSetup paperSize="9" orientation="landscape" r:id="rId2"/>
  <headerFooter>
    <oddHeader>&amp;R申込書更新日： 2021.08.25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①購入ガイドをお読みください</vt:lpstr>
      <vt:lpstr>②書籍選択</vt:lpstr>
      <vt:lpstr>③申込書</vt:lpstr>
      <vt:lpstr>③申込書!Print_Area</vt:lpstr>
      <vt:lpstr>②書籍選択!Print_Titles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 Matsuda</dc:creator>
  <cp:lastModifiedBy>Haruko Isogaya</cp:lastModifiedBy>
  <cp:lastPrinted>2021-08-25T05:01:26Z</cp:lastPrinted>
  <dcterms:created xsi:type="dcterms:W3CDTF">2019-12-17T02:58:22Z</dcterms:created>
  <dcterms:modified xsi:type="dcterms:W3CDTF">2025-01-09T01:47:23Z</dcterms:modified>
</cp:coreProperties>
</file>